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N10" sheetId="1" r:id="rId1"/>
    <sheet name="N20" sheetId="2" r:id="rId2"/>
    <sheet name="N40" sheetId="3" r:id="rId3"/>
    <sheet name="Отчё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<sst xmlns="http://schemas.openxmlformats.org/spreadsheetml/2006/main" count="73" uniqueCount="24">
  <si>
    <t>i</t>
  </si>
  <si>
    <t>k1=</t>
  </si>
  <si>
    <t>k2=</t>
  </si>
  <si>
    <t>A=</t>
  </si>
  <si>
    <t>l1=</t>
  </si>
  <si>
    <t>l2=</t>
  </si>
  <si>
    <t>B=</t>
  </si>
  <si>
    <t>Краевые условия</t>
  </si>
  <si>
    <t>шаг</t>
  </si>
  <si>
    <t>t[i]</t>
  </si>
  <si>
    <t>alfa[i]</t>
  </si>
  <si>
    <t>beta[i]</t>
  </si>
  <si>
    <t>y[i]</t>
  </si>
  <si>
    <t>p[i]</t>
  </si>
  <si>
    <t>g[i]</t>
  </si>
  <si>
    <t>f(t[i])</t>
  </si>
  <si>
    <t>лев.</t>
  </si>
  <si>
    <t>прав.</t>
  </si>
  <si>
    <t>сc[i]</t>
  </si>
  <si>
    <t>bb[i]</t>
  </si>
  <si>
    <t>aa[i]</t>
  </si>
  <si>
    <t>ff[i]</t>
  </si>
  <si>
    <t>Интервал [a,b]; значение M</t>
  </si>
  <si>
    <t>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</si>
</sst>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 horizontal="left"/>
    </xf>
    <xf numFmtId="0" fontId="0" fillId="2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24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udy\&#1063;&#1080;&#1089;&#1083;&#1077;&#1085;&#1085;&#1099;&#1077;%20&#1084;&#1077;&#1090;&#1086;&#1076;&#1099;\&#1063;&#1080;&#1089;&#1083;&#1077;&#1085;&#1085;&#1099;&#1077;%20&#1084;&#1077;&#1090;&#1086;&#1076;&#1099;%203%20&#1082;&#1091;&#1088;&#1089;%20&#1060;&#1077;&#1076;&#1086;&#1088;&#1086;&#1074;&#1072;\Lab\Lab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3.28125" style="0" customWidth="1"/>
    <col min="2" max="2" width="7.7109375" style="0" customWidth="1"/>
    <col min="4" max="4" width="11.140625" style="0" customWidth="1"/>
  </cols>
  <sheetData>
    <row r="1" spans="1:14" ht="15">
      <c r="A1" s="7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20</v>
      </c>
      <c r="G1" s="7" t="s">
        <v>19</v>
      </c>
      <c r="H1" s="7" t="s">
        <v>18</v>
      </c>
      <c r="I1" s="7" t="s">
        <v>21</v>
      </c>
      <c r="J1" s="7" t="s">
        <v>13</v>
      </c>
      <c r="K1" s="7" t="s">
        <v>14</v>
      </c>
      <c r="L1" s="7" t="s">
        <v>15</v>
      </c>
      <c r="M1" s="9">
        <f>(N3-M3)/O3</f>
        <v>0.02999999999999998</v>
      </c>
      <c r="N1" s="6" t="s">
        <v>8</v>
      </c>
    </row>
    <row r="2" spans="1:13" ht="15">
      <c r="A2" s="2">
        <v>0</v>
      </c>
      <c r="B2" s="2">
        <f>M3</f>
        <v>1.1</v>
      </c>
      <c r="C2" s="2"/>
      <c r="D2" s="2"/>
      <c r="E2" s="2">
        <f>C3*E3+D3</f>
        <v>3.4347214350770687</v>
      </c>
      <c r="F2" s="2"/>
      <c r="G2" s="2"/>
      <c r="H2" s="2"/>
      <c r="I2" s="2"/>
      <c r="J2" s="2"/>
      <c r="K2" s="2"/>
      <c r="L2" s="2"/>
      <c r="M2" t="s">
        <v>22</v>
      </c>
    </row>
    <row r="3" spans="1:15" ht="15">
      <c r="A3" s="2">
        <v>1</v>
      </c>
      <c r="B3" s="2">
        <f>B2+$M$1</f>
        <v>1.1300000000000001</v>
      </c>
      <c r="C3" s="10">
        <f>(-N6/(M1*(N5-N6/M1)))</f>
        <v>0.9852216748768472</v>
      </c>
      <c r="D3" s="1">
        <f>N7/(N5-N6/M1)</f>
        <v>-0.014778325123152698</v>
      </c>
      <c r="E3" s="2">
        <f>C4*E4+D4</f>
        <v>3.501242256603225</v>
      </c>
      <c r="F3" s="2">
        <f aca="true" t="shared" si="0" ref="F3:F12">1-J3*$M$1/2</f>
        <v>1.015</v>
      </c>
      <c r="G3" s="2">
        <f aca="true" t="shared" si="1" ref="G3:G12">1+J3*$M$1/2</f>
        <v>0.985</v>
      </c>
      <c r="H3" s="2">
        <f aca="true" t="shared" si="2" ref="H3:H12">2-K3*$M$1^2</f>
        <v>1.9984070796460176</v>
      </c>
      <c r="I3" s="2">
        <f aca="true" t="shared" si="3" ref="I3:I12">L3*$M$1^2</f>
        <v>0.0013769999999999985</v>
      </c>
      <c r="J3" s="8">
        <v>-1</v>
      </c>
      <c r="K3" s="8">
        <f>2/B3</f>
        <v>1.7699115044247786</v>
      </c>
      <c r="L3" s="8">
        <f>B3+0.4</f>
        <v>1.5300000000000002</v>
      </c>
      <c r="M3" s="5">
        <v>1.1</v>
      </c>
      <c r="N3" s="5">
        <v>1.4</v>
      </c>
      <c r="O3" s="5">
        <v>10</v>
      </c>
    </row>
    <row r="4" spans="1:13" ht="15">
      <c r="A4" s="2">
        <v>2</v>
      </c>
      <c r="B4" s="2">
        <f aca="true" t="shared" si="4" ref="B4:B12">B3+$M$1</f>
        <v>1.1600000000000001</v>
      </c>
      <c r="C4" s="2">
        <f>G3/(H3-C3*F3)</f>
        <v>0.9865715298705902</v>
      </c>
      <c r="D4" s="2">
        <f>(F3*D3-I3)/(H3-C3*F3)</f>
        <v>-0.016403128877858518</v>
      </c>
      <c r="E4" s="2">
        <f aca="true" t="shared" si="5" ref="E4:E10">C5*E5+D5</f>
        <v>3.56552493050605</v>
      </c>
      <c r="F4" s="2">
        <f t="shared" si="0"/>
        <v>1.015</v>
      </c>
      <c r="G4" s="2">
        <f t="shared" si="1"/>
        <v>0.985</v>
      </c>
      <c r="H4" s="2">
        <f t="shared" si="2"/>
        <v>1.998448275862069</v>
      </c>
      <c r="I4" s="2">
        <f t="shared" si="3"/>
        <v>0.0014039999999999983</v>
      </c>
      <c r="J4" s="8">
        <v>-1</v>
      </c>
      <c r="K4" s="8">
        <f aca="true" t="shared" si="6" ref="K4:K12">2/B4</f>
        <v>1.7241379310344827</v>
      </c>
      <c r="L4" s="8">
        <f aca="true" t="shared" si="7" ref="L4:L12">B4+0.4</f>
        <v>1.56</v>
      </c>
      <c r="M4" t="s">
        <v>7</v>
      </c>
    </row>
    <row r="5" spans="1:15" ht="15">
      <c r="A5" s="2">
        <v>3</v>
      </c>
      <c r="B5" s="2">
        <f t="shared" si="4"/>
        <v>1.1900000000000002</v>
      </c>
      <c r="C5" s="2">
        <f aca="true" t="shared" si="8" ref="C5:C11">G4/(H4-C4*F4)</f>
        <v>0.9878864332105944</v>
      </c>
      <c r="D5" s="2">
        <f aca="true" t="shared" si="9" ref="D5:D11">(F4*D4-I4)/(H4-C4*F4)</f>
        <v>-0.01810607863967375</v>
      </c>
      <c r="E5" s="2">
        <f t="shared" si="5"/>
        <v>3.6275738674728584</v>
      </c>
      <c r="F5" s="2">
        <f t="shared" si="0"/>
        <v>1.015</v>
      </c>
      <c r="G5" s="2">
        <f t="shared" si="1"/>
        <v>0.985</v>
      </c>
      <c r="H5" s="2">
        <f t="shared" si="2"/>
        <v>1.998487394957983</v>
      </c>
      <c r="I5" s="2">
        <f t="shared" si="3"/>
        <v>0.0014309999999999985</v>
      </c>
      <c r="J5" s="8">
        <v>-1</v>
      </c>
      <c r="K5" s="8">
        <f t="shared" si="6"/>
        <v>1.6806722689075628</v>
      </c>
      <c r="L5" s="8">
        <f t="shared" si="7"/>
        <v>1.5900000000000003</v>
      </c>
      <c r="M5" s="3" t="s">
        <v>1</v>
      </c>
      <c r="N5" s="4">
        <v>1</v>
      </c>
      <c r="O5" t="s">
        <v>16</v>
      </c>
    </row>
    <row r="6" spans="1:14" ht="15">
      <c r="A6" s="2">
        <v>4</v>
      </c>
      <c r="B6" s="2">
        <f t="shared" si="4"/>
        <v>1.2200000000000002</v>
      </c>
      <c r="C6" s="2">
        <f t="shared" si="8"/>
        <v>0.9891716680501451</v>
      </c>
      <c r="D6" s="2">
        <f t="shared" si="9"/>
        <v>-0.019892563418254555</v>
      </c>
      <c r="E6" s="2">
        <f t="shared" si="5"/>
        <v>3.6873947654414705</v>
      </c>
      <c r="F6" s="2">
        <f t="shared" si="0"/>
        <v>1.015</v>
      </c>
      <c r="G6" s="2">
        <f t="shared" si="1"/>
        <v>0.985</v>
      </c>
      <c r="H6" s="2">
        <f t="shared" si="2"/>
        <v>1.9985245901639344</v>
      </c>
      <c r="I6" s="2">
        <f t="shared" si="3"/>
        <v>0.0014579999999999984</v>
      </c>
      <c r="J6" s="8">
        <v>-1</v>
      </c>
      <c r="K6" s="8">
        <f t="shared" si="6"/>
        <v>1.6393442622950818</v>
      </c>
      <c r="L6" s="8">
        <f t="shared" si="7"/>
        <v>1.62</v>
      </c>
      <c r="M6" s="3" t="s">
        <v>2</v>
      </c>
      <c r="N6" s="4">
        <v>-2</v>
      </c>
    </row>
    <row r="7" spans="1:14" ht="15">
      <c r="A7" s="2">
        <v>5</v>
      </c>
      <c r="B7" s="2">
        <f t="shared" si="4"/>
        <v>1.2500000000000002</v>
      </c>
      <c r="C7" s="2">
        <f t="shared" si="8"/>
        <v>0.9904321767171813</v>
      </c>
      <c r="D7" s="2">
        <f t="shared" si="9"/>
        <v>-0.02176834367896698</v>
      </c>
      <c r="E7" s="2">
        <f t="shared" si="5"/>
        <v>3.7449945552198995</v>
      </c>
      <c r="F7" s="2">
        <f t="shared" si="0"/>
        <v>1.015</v>
      </c>
      <c r="G7" s="2">
        <f t="shared" si="1"/>
        <v>0.985</v>
      </c>
      <c r="H7" s="2">
        <f t="shared" si="2"/>
        <v>1.99856</v>
      </c>
      <c r="I7" s="2">
        <f t="shared" si="3"/>
        <v>0.0014849999999999985</v>
      </c>
      <c r="J7" s="8">
        <v>-1</v>
      </c>
      <c r="K7" s="8">
        <f t="shared" si="6"/>
        <v>1.5999999999999996</v>
      </c>
      <c r="L7" s="8">
        <f t="shared" si="7"/>
        <v>1.6500000000000004</v>
      </c>
      <c r="M7" s="3" t="s">
        <v>3</v>
      </c>
      <c r="N7" s="4">
        <v>-1</v>
      </c>
    </row>
    <row r="8" spans="1:12" ht="15">
      <c r="A8" s="2">
        <v>6</v>
      </c>
      <c r="B8" s="2">
        <f t="shared" si="4"/>
        <v>1.2800000000000002</v>
      </c>
      <c r="C8" s="2">
        <f t="shared" si="8"/>
        <v>0.991672627313703</v>
      </c>
      <c r="D8" s="2">
        <f t="shared" si="9"/>
        <v>-0.023739604546675636</v>
      </c>
      <c r="E8" s="2">
        <f t="shared" si="5"/>
        <v>3.8003813516316653</v>
      </c>
      <c r="F8" s="2">
        <f t="shared" si="0"/>
        <v>1.015</v>
      </c>
      <c r="G8" s="2">
        <f t="shared" si="1"/>
        <v>0.985</v>
      </c>
      <c r="H8" s="2">
        <f t="shared" si="2"/>
        <v>1.99859375</v>
      </c>
      <c r="I8" s="2">
        <f t="shared" si="3"/>
        <v>0.0015119999999999984</v>
      </c>
      <c r="J8" s="8">
        <v>-1</v>
      </c>
      <c r="K8" s="8">
        <f t="shared" si="6"/>
        <v>1.5624999999999998</v>
      </c>
      <c r="L8" s="8">
        <f t="shared" si="7"/>
        <v>1.6800000000000002</v>
      </c>
    </row>
    <row r="9" spans="1:15" ht="15">
      <c r="A9" s="2">
        <v>7</v>
      </c>
      <c r="B9" s="2">
        <f t="shared" si="4"/>
        <v>1.3100000000000003</v>
      </c>
      <c r="C9" s="2">
        <f t="shared" si="8"/>
        <v>0.9928974734636865</v>
      </c>
      <c r="D9" s="2">
        <f t="shared" si="9"/>
        <v>-0.02581301447302507</v>
      </c>
      <c r="E9" s="2">
        <f t="shared" si="5"/>
        <v>3.853564409583148</v>
      </c>
      <c r="F9" s="2">
        <f t="shared" si="0"/>
        <v>1.015</v>
      </c>
      <c r="G9" s="2">
        <f t="shared" si="1"/>
        <v>0.985</v>
      </c>
      <c r="H9" s="2">
        <f t="shared" si="2"/>
        <v>1.9986259541984732</v>
      </c>
      <c r="I9" s="2">
        <f t="shared" si="3"/>
        <v>0.0015389999999999985</v>
      </c>
      <c r="J9" s="8">
        <v>-1</v>
      </c>
      <c r="K9" s="8">
        <f t="shared" si="6"/>
        <v>1.526717557251908</v>
      </c>
      <c r="L9" s="8">
        <f t="shared" si="7"/>
        <v>1.7100000000000004</v>
      </c>
      <c r="M9" s="3" t="s">
        <v>4</v>
      </c>
      <c r="N9" s="4">
        <v>1</v>
      </c>
      <c r="O9" t="s">
        <v>17</v>
      </c>
    </row>
    <row r="10" spans="1:14" ht="15">
      <c r="A10" s="2">
        <v>8</v>
      </c>
      <c r="B10" s="2">
        <f t="shared" si="4"/>
        <v>1.3400000000000003</v>
      </c>
      <c r="C10" s="2">
        <f t="shared" si="8"/>
        <v>0.9941110088732202</v>
      </c>
      <c r="D10" s="2">
        <f t="shared" si="9"/>
        <v>-0.027995790589229887</v>
      </c>
      <c r="E10" s="2">
        <f t="shared" si="5"/>
        <v>3.904554084530208</v>
      </c>
      <c r="F10" s="2">
        <f t="shared" si="0"/>
        <v>1.015</v>
      </c>
      <c r="G10" s="2">
        <f t="shared" si="1"/>
        <v>0.985</v>
      </c>
      <c r="H10" s="2">
        <f t="shared" si="2"/>
        <v>1.9986567164179105</v>
      </c>
      <c r="I10" s="2">
        <f t="shared" si="3"/>
        <v>0.0015659999999999982</v>
      </c>
      <c r="J10" s="8">
        <v>-1</v>
      </c>
      <c r="K10" s="8">
        <f t="shared" si="6"/>
        <v>1.4925373134328355</v>
      </c>
      <c r="L10" s="8">
        <f t="shared" si="7"/>
        <v>1.7400000000000002</v>
      </c>
      <c r="M10" s="3" t="s">
        <v>5</v>
      </c>
      <c r="N10" s="4">
        <v>0</v>
      </c>
    </row>
    <row r="11" spans="1:14" ht="15">
      <c r="A11" s="2">
        <v>9</v>
      </c>
      <c r="B11" s="2">
        <f t="shared" si="4"/>
        <v>1.3700000000000003</v>
      </c>
      <c r="C11" s="2">
        <f t="shared" si="8"/>
        <v>0.9953174181434788</v>
      </c>
      <c r="D11" s="2">
        <f t="shared" si="9"/>
        <v>-0.030295772137150095</v>
      </c>
      <c r="E11" s="2">
        <f>C12*E12+D12</f>
        <v>3.9533617968897374</v>
      </c>
      <c r="F11" s="2">
        <f t="shared" si="0"/>
        <v>1.015</v>
      </c>
      <c r="G11" s="2">
        <f t="shared" si="1"/>
        <v>0.985</v>
      </c>
      <c r="H11" s="2">
        <f t="shared" si="2"/>
        <v>1.9986861313868614</v>
      </c>
      <c r="I11" s="2">
        <f t="shared" si="3"/>
        <v>0.0015929999999999985</v>
      </c>
      <c r="J11" s="8">
        <v>-1</v>
      </c>
      <c r="K11" s="8">
        <f t="shared" si="6"/>
        <v>1.4598540145985397</v>
      </c>
      <c r="L11" s="8">
        <f t="shared" si="7"/>
        <v>1.7700000000000005</v>
      </c>
      <c r="M11" s="3" t="s">
        <v>6</v>
      </c>
      <c r="N11" s="4">
        <v>4</v>
      </c>
    </row>
    <row r="12" spans="1:12" ht="15">
      <c r="A12" s="2">
        <v>10</v>
      </c>
      <c r="B12" s="2">
        <f t="shared" si="4"/>
        <v>1.4000000000000004</v>
      </c>
      <c r="C12" s="2">
        <f>G11/(H11-C11*F11)</f>
        <v>0.9965208251208917</v>
      </c>
      <c r="D12" s="2">
        <f>(F11*D11-I11)/(H11-C11*F11)</f>
        <v>-0.03272150359382916</v>
      </c>
      <c r="E12" s="1">
        <f>(N10*D12+N11*M1)/(N10+N9*M1-N10*C12)</f>
        <v>4</v>
      </c>
      <c r="F12" s="2">
        <f t="shared" si="0"/>
        <v>1.015</v>
      </c>
      <c r="G12" s="2">
        <f t="shared" si="1"/>
        <v>0.985</v>
      </c>
      <c r="H12" s="2">
        <f t="shared" si="2"/>
        <v>1.9987142857142857</v>
      </c>
      <c r="I12" s="2">
        <f t="shared" si="3"/>
        <v>0.0016199999999999982</v>
      </c>
      <c r="J12" s="8">
        <v>-1</v>
      </c>
      <c r="K12" s="8">
        <f t="shared" si="6"/>
        <v>1.4285714285714282</v>
      </c>
      <c r="L12" s="8">
        <f t="shared" si="7"/>
        <v>1.8000000000000003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O3" sqref="O3"/>
    </sheetView>
  </sheetViews>
  <sheetFormatPr defaultColWidth="9.140625" defaultRowHeight="15"/>
  <cols>
    <col min="1" max="1" width="3.28125" style="0" customWidth="1"/>
    <col min="2" max="2" width="7.8515625" style="0" customWidth="1"/>
    <col min="4" max="4" width="11.140625" style="0" customWidth="1"/>
  </cols>
  <sheetData>
    <row r="1" spans="1:14" ht="15">
      <c r="A1" s="7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20</v>
      </c>
      <c r="G1" s="7" t="s">
        <v>19</v>
      </c>
      <c r="H1" s="7" t="s">
        <v>18</v>
      </c>
      <c r="I1" s="7" t="s">
        <v>21</v>
      </c>
      <c r="J1" s="7" t="s">
        <v>13</v>
      </c>
      <c r="K1" s="7" t="s">
        <v>14</v>
      </c>
      <c r="L1" s="7" t="s">
        <v>15</v>
      </c>
      <c r="M1" s="9">
        <f>(N3-M3)/O3</f>
        <v>0.01499999999999999</v>
      </c>
      <c r="N1" s="6" t="s">
        <v>8</v>
      </c>
    </row>
    <row r="2" spans="1:13" ht="15">
      <c r="A2" s="2">
        <v>0</v>
      </c>
      <c r="B2" s="2">
        <f>M3</f>
        <v>1.1</v>
      </c>
      <c r="C2" s="2"/>
      <c r="D2" s="2"/>
      <c r="E2" s="2">
        <f aca="true" t="shared" si="0" ref="E2:E12">C3*E3+D3</f>
        <v>3.4405154992367155</v>
      </c>
      <c r="F2" s="2"/>
      <c r="G2" s="2"/>
      <c r="H2" s="2"/>
      <c r="I2" s="2"/>
      <c r="J2" s="2"/>
      <c r="K2" s="2"/>
      <c r="L2" s="2"/>
      <c r="M2" t="s">
        <v>22</v>
      </c>
    </row>
    <row r="3" spans="1:15" ht="15">
      <c r="A3" s="2">
        <v>1</v>
      </c>
      <c r="B3" s="2">
        <f aca="true" t="shared" si="1" ref="B3:B22">B2+$M$1</f>
        <v>1.115</v>
      </c>
      <c r="C3" s="10">
        <f>(-N6/(M1*(N5-N6/M1)))</f>
        <v>0.9925558312655086</v>
      </c>
      <c r="D3" s="1">
        <f>N7/(N5-N6/M1)</f>
        <v>-0.00744416873449131</v>
      </c>
      <c r="E3" s="2">
        <f t="shared" si="0"/>
        <v>3.473819365480991</v>
      </c>
      <c r="F3" s="2">
        <f aca="true" t="shared" si="2" ref="F3:F12">1-J3*$M$1/2</f>
        <v>1.0075</v>
      </c>
      <c r="G3" s="2">
        <f aca="true" t="shared" si="3" ref="G3:G12">1+J3*$M$1/2</f>
        <v>0.9925</v>
      </c>
      <c r="H3" s="2">
        <f aca="true" t="shared" si="4" ref="H3:H12">2-K3*$M$1^2</f>
        <v>1.999596412556054</v>
      </c>
      <c r="I3" s="2">
        <f aca="true" t="shared" si="5" ref="I3:I12">L3*$M$1^2</f>
        <v>0.0003408749999999996</v>
      </c>
      <c r="J3" s="8">
        <v>-1</v>
      </c>
      <c r="K3" s="8">
        <f aca="true" t="shared" si="6" ref="K3:K12">2/B3</f>
        <v>1.7937219730941705</v>
      </c>
      <c r="L3" s="8">
        <f aca="true" t="shared" si="7" ref="L3:L12">B3+0.4</f>
        <v>1.5150000000000001</v>
      </c>
      <c r="M3" s="5">
        <v>1.1</v>
      </c>
      <c r="N3" s="5">
        <v>1.4</v>
      </c>
      <c r="O3" s="5">
        <v>20</v>
      </c>
    </row>
    <row r="4" spans="1:13" ht="15">
      <c r="A4" s="2">
        <v>2</v>
      </c>
      <c r="B4" s="2">
        <f t="shared" si="1"/>
        <v>1.13</v>
      </c>
      <c r="C4" s="2">
        <f aca="true" t="shared" si="8" ref="C4:C12">G3/(H3-C3*F3)</f>
        <v>0.992900722264591</v>
      </c>
      <c r="D4" s="2">
        <f aca="true" t="shared" si="9" ref="D4:D12">(F3*D3-I3)/(H3-C3*F3)</f>
        <v>-0.007844040756359064</v>
      </c>
      <c r="E4" s="2">
        <f t="shared" si="0"/>
        <v>3.506557431337578</v>
      </c>
      <c r="F4" s="2">
        <f t="shared" si="2"/>
        <v>1.0075</v>
      </c>
      <c r="G4" s="2">
        <f t="shared" si="3"/>
        <v>0.9925</v>
      </c>
      <c r="H4" s="2">
        <f t="shared" si="4"/>
        <v>1.9996017699115045</v>
      </c>
      <c r="I4" s="2">
        <f t="shared" si="5"/>
        <v>0.00034424999999999956</v>
      </c>
      <c r="J4" s="8">
        <v>-1</v>
      </c>
      <c r="K4" s="8">
        <f t="shared" si="6"/>
        <v>1.7699115044247788</v>
      </c>
      <c r="L4" s="8">
        <f t="shared" si="7"/>
        <v>1.5299999999999998</v>
      </c>
      <c r="M4" t="s">
        <v>7</v>
      </c>
    </row>
    <row r="5" spans="1:15" ht="15">
      <c r="A5" s="2">
        <v>3</v>
      </c>
      <c r="B5" s="2">
        <f t="shared" si="1"/>
        <v>1.1449999999999998</v>
      </c>
      <c r="C5" s="2">
        <f t="shared" si="8"/>
        <v>0.9932406672831435</v>
      </c>
      <c r="D5" s="2">
        <f t="shared" si="9"/>
        <v>-0.008253275593770568</v>
      </c>
      <c r="E5" s="2">
        <f t="shared" si="0"/>
        <v>3.5387301614880213</v>
      </c>
      <c r="F5" s="2">
        <f t="shared" si="2"/>
        <v>1.0075</v>
      </c>
      <c r="G5" s="2">
        <f t="shared" si="3"/>
        <v>0.9925</v>
      </c>
      <c r="H5" s="2">
        <f t="shared" si="4"/>
        <v>1.9996069868995634</v>
      </c>
      <c r="I5" s="2">
        <f t="shared" si="5"/>
        <v>0.00034762499999999957</v>
      </c>
      <c r="J5" s="8">
        <v>-1</v>
      </c>
      <c r="K5" s="8">
        <f t="shared" si="6"/>
        <v>1.7467248908296946</v>
      </c>
      <c r="L5" s="8">
        <f t="shared" si="7"/>
        <v>1.545</v>
      </c>
      <c r="M5" s="3" t="s">
        <v>1</v>
      </c>
      <c r="N5" s="4">
        <v>1</v>
      </c>
      <c r="O5" t="s">
        <v>16</v>
      </c>
    </row>
    <row r="6" spans="1:14" ht="15">
      <c r="A6" s="2">
        <v>4</v>
      </c>
      <c r="B6" s="2">
        <f t="shared" si="1"/>
        <v>1.1599999999999997</v>
      </c>
      <c r="C6" s="2">
        <f t="shared" si="8"/>
        <v>0.9935760283207409</v>
      </c>
      <c r="D6" s="2">
        <f t="shared" si="9"/>
        <v>-0.008672192017962998</v>
      </c>
      <c r="E6" s="2">
        <f t="shared" si="0"/>
        <v>3.570338104373862</v>
      </c>
      <c r="F6" s="2">
        <f t="shared" si="2"/>
        <v>1.0075</v>
      </c>
      <c r="G6" s="2">
        <f t="shared" si="3"/>
        <v>0.9925</v>
      </c>
      <c r="H6" s="2">
        <f t="shared" si="4"/>
        <v>1.9996120689655172</v>
      </c>
      <c r="I6" s="2">
        <f t="shared" si="5"/>
        <v>0.0003509999999999995</v>
      </c>
      <c r="J6" s="8">
        <v>-1</v>
      </c>
      <c r="K6" s="8">
        <f t="shared" si="6"/>
        <v>1.7241379310344833</v>
      </c>
      <c r="L6" s="8">
        <f t="shared" si="7"/>
        <v>1.5599999999999996</v>
      </c>
      <c r="M6" s="3" t="s">
        <v>2</v>
      </c>
      <c r="N6" s="4">
        <v>-2</v>
      </c>
    </row>
    <row r="7" spans="1:14" ht="15">
      <c r="A7" s="2">
        <v>5</v>
      </c>
      <c r="B7" s="2">
        <f t="shared" si="1"/>
        <v>1.1749999999999996</v>
      </c>
      <c r="C7" s="2">
        <f t="shared" si="8"/>
        <v>0.9939071534399609</v>
      </c>
      <c r="D7" s="2">
        <f t="shared" si="9"/>
        <v>-0.009101118635905006</v>
      </c>
      <c r="E7" s="2">
        <f t="shared" si="0"/>
        <v>3.6013818902712935</v>
      </c>
      <c r="F7" s="2">
        <f t="shared" si="2"/>
        <v>1.0075</v>
      </c>
      <c r="G7" s="2">
        <f t="shared" si="3"/>
        <v>0.9925</v>
      </c>
      <c r="H7" s="2">
        <f t="shared" si="4"/>
        <v>1.9996170212765958</v>
      </c>
      <c r="I7" s="2">
        <f t="shared" si="5"/>
        <v>0.0003543749999999995</v>
      </c>
      <c r="J7" s="8">
        <v>-1</v>
      </c>
      <c r="K7" s="8">
        <f t="shared" si="6"/>
        <v>1.7021276595744688</v>
      </c>
      <c r="L7" s="8">
        <f t="shared" si="7"/>
        <v>1.5749999999999997</v>
      </c>
      <c r="M7" s="3" t="s">
        <v>3</v>
      </c>
      <c r="N7" s="4">
        <v>-1</v>
      </c>
    </row>
    <row r="8" spans="1:12" ht="15">
      <c r="A8" s="2">
        <v>6</v>
      </c>
      <c r="B8" s="2">
        <f t="shared" si="1"/>
        <v>1.1899999999999995</v>
      </c>
      <c r="C8" s="2">
        <f t="shared" si="8"/>
        <v>0.9942343780567563</v>
      </c>
      <c r="D8" s="2">
        <f t="shared" si="9"/>
        <v>-0.009540394631751187</v>
      </c>
      <c r="E8" s="2">
        <f t="shared" si="0"/>
        <v>3.631862229468104</v>
      </c>
      <c r="F8" s="2">
        <f t="shared" si="2"/>
        <v>1.0075</v>
      </c>
      <c r="G8" s="2">
        <f t="shared" si="3"/>
        <v>0.9925</v>
      </c>
      <c r="H8" s="2">
        <f t="shared" si="4"/>
        <v>1.9996218487394959</v>
      </c>
      <c r="I8" s="2">
        <f t="shared" si="5"/>
        <v>0.00035774999999999945</v>
      </c>
      <c r="J8" s="8">
        <v>-1</v>
      </c>
      <c r="K8" s="8">
        <f t="shared" si="6"/>
        <v>1.6806722689075637</v>
      </c>
      <c r="L8" s="8">
        <f t="shared" si="7"/>
        <v>1.5899999999999994</v>
      </c>
    </row>
    <row r="9" spans="1:15" ht="15">
      <c r="A9" s="2">
        <v>7</v>
      </c>
      <c r="B9" s="2">
        <f t="shared" si="1"/>
        <v>1.2049999999999994</v>
      </c>
      <c r="C9" s="2">
        <f t="shared" si="8"/>
        <v>0.9945580261461051</v>
      </c>
      <c r="D9" s="2">
        <f t="shared" si="9"/>
        <v>-0.009990370536891885</v>
      </c>
      <c r="E9" s="2">
        <f t="shared" si="0"/>
        <v>3.661779910536855</v>
      </c>
      <c r="F9" s="2">
        <f t="shared" si="2"/>
        <v>1.0075</v>
      </c>
      <c r="G9" s="2">
        <f t="shared" si="3"/>
        <v>0.9925</v>
      </c>
      <c r="H9" s="2">
        <f t="shared" si="4"/>
        <v>1.9996265560165976</v>
      </c>
      <c r="I9" s="2">
        <f t="shared" si="5"/>
        <v>0.00036112499999999947</v>
      </c>
      <c r="J9" s="8">
        <v>-1</v>
      </c>
      <c r="K9" s="8">
        <f t="shared" si="6"/>
        <v>1.659751037344399</v>
      </c>
      <c r="L9" s="8">
        <f t="shared" si="7"/>
        <v>1.6049999999999995</v>
      </c>
      <c r="M9" s="3" t="s">
        <v>4</v>
      </c>
      <c r="N9" s="4">
        <v>1</v>
      </c>
      <c r="O9" t="s">
        <v>17</v>
      </c>
    </row>
    <row r="10" spans="1:14" ht="15">
      <c r="A10" s="2">
        <v>8</v>
      </c>
      <c r="B10" s="2">
        <f t="shared" si="1"/>
        <v>1.2199999999999993</v>
      </c>
      <c r="C10" s="2">
        <f t="shared" si="8"/>
        <v>0.9948784113724756</v>
      </c>
      <c r="D10" s="2">
        <f t="shared" si="9"/>
        <v>-0.010451409032582376</v>
      </c>
      <c r="E10" s="2">
        <f t="shared" si="0"/>
        <v>3.6911357986987006</v>
      </c>
      <c r="F10" s="2">
        <f t="shared" si="2"/>
        <v>1.0075</v>
      </c>
      <c r="G10" s="2">
        <f t="shared" si="3"/>
        <v>0.9925</v>
      </c>
      <c r="H10" s="2">
        <f t="shared" si="4"/>
        <v>1.9996311475409836</v>
      </c>
      <c r="I10" s="2">
        <f t="shared" si="5"/>
        <v>0.0003644999999999994</v>
      </c>
      <c r="J10" s="8">
        <v>-1</v>
      </c>
      <c r="K10" s="8">
        <f t="shared" si="6"/>
        <v>1.639344262295083</v>
      </c>
      <c r="L10" s="8">
        <f t="shared" si="7"/>
        <v>1.6199999999999992</v>
      </c>
      <c r="M10" s="3" t="s">
        <v>5</v>
      </c>
      <c r="N10" s="4">
        <v>0</v>
      </c>
    </row>
    <row r="11" spans="1:14" ht="15">
      <c r="A11" s="2">
        <v>9</v>
      </c>
      <c r="B11" s="2">
        <f t="shared" si="1"/>
        <v>1.2349999999999992</v>
      </c>
      <c r="C11" s="2">
        <f t="shared" si="8"/>
        <v>0.99519583815376</v>
      </c>
      <c r="D11" s="2">
        <f t="shared" si="9"/>
        <v>-0.010923885789285801</v>
      </c>
      <c r="E11" s="2">
        <f t="shared" si="0"/>
        <v>3.7199308342726507</v>
      </c>
      <c r="F11" s="2">
        <f t="shared" si="2"/>
        <v>1.0075</v>
      </c>
      <c r="G11" s="2">
        <f t="shared" si="3"/>
        <v>0.9925</v>
      </c>
      <c r="H11" s="2">
        <f t="shared" si="4"/>
        <v>1.9996356275303644</v>
      </c>
      <c r="I11" s="2">
        <f t="shared" si="5"/>
        <v>0.0003678749999999994</v>
      </c>
      <c r="J11" s="8">
        <v>-1</v>
      </c>
      <c r="K11" s="8">
        <f t="shared" si="6"/>
        <v>1.6194331983805679</v>
      </c>
      <c r="L11" s="8">
        <f t="shared" si="7"/>
        <v>1.6349999999999993</v>
      </c>
      <c r="M11" s="3" t="s">
        <v>6</v>
      </c>
      <c r="N11" s="4">
        <v>4</v>
      </c>
    </row>
    <row r="12" spans="1:12" ht="15">
      <c r="A12" s="2">
        <v>10</v>
      </c>
      <c r="B12" s="2">
        <f t="shared" si="1"/>
        <v>1.2499999999999991</v>
      </c>
      <c r="C12" s="2">
        <f t="shared" si="8"/>
        <v>0.9955106026665719</v>
      </c>
      <c r="D12" s="2">
        <f t="shared" si="9"/>
        <v>-0.011408190347053218</v>
      </c>
      <c r="E12" s="2">
        <f t="shared" si="0"/>
        <v>3.7481660312054434</v>
      </c>
      <c r="F12" s="2">
        <f t="shared" si="2"/>
        <v>1.0075</v>
      </c>
      <c r="G12" s="2">
        <f t="shared" si="3"/>
        <v>0.9925</v>
      </c>
      <c r="H12" s="2">
        <f t="shared" si="4"/>
        <v>1.99964</v>
      </c>
      <c r="I12" s="2">
        <f t="shared" si="5"/>
        <v>0.00037124999999999935</v>
      </c>
      <c r="J12" s="8">
        <v>-1</v>
      </c>
      <c r="K12" s="8">
        <f t="shared" si="6"/>
        <v>1.6000000000000012</v>
      </c>
      <c r="L12" s="8">
        <f t="shared" si="7"/>
        <v>1.649999999999999</v>
      </c>
    </row>
    <row r="13" spans="1:12" ht="15">
      <c r="A13" s="2">
        <v>11</v>
      </c>
      <c r="B13" s="2">
        <f t="shared" si="1"/>
        <v>1.264999999999999</v>
      </c>
      <c r="C13" s="2">
        <f aca="true" t="shared" si="10" ref="C13:C21">G12/(H12-C12*F12)</f>
        <v>0.9958229938001393</v>
      </c>
      <c r="D13" s="2">
        <f aca="true" t="shared" si="11" ref="D13:D21">(F12*D12-I12)/(H12-C12*F12)</f>
        <v>-0.01190472704149322</v>
      </c>
      <c r="E13" s="2">
        <f aca="true" t="shared" si="12" ref="E13:E21">C14*E14+D14</f>
        <v>3.775842475677539</v>
      </c>
      <c r="F13" s="2">
        <f aca="true" t="shared" si="13" ref="F13:F21">1-J13*$M$1/2</f>
        <v>1.0075</v>
      </c>
      <c r="G13" s="2">
        <f aca="true" t="shared" si="14" ref="G13:G21">1+J13*$M$1/2</f>
        <v>0.9925</v>
      </c>
      <c r="H13" s="2">
        <f aca="true" t="shared" si="15" ref="H13:H21">2-K13*$M$1^2</f>
        <v>1.9996442687747036</v>
      </c>
      <c r="I13" s="2">
        <f aca="true" t="shared" si="16" ref="I13:I21">L13*$M$1^2</f>
        <v>0.00037462499999999936</v>
      </c>
      <c r="J13" s="8">
        <v>-1</v>
      </c>
      <c r="K13" s="8">
        <f aca="true" t="shared" si="17" ref="K13:K21">2/B13</f>
        <v>1.581027667984191</v>
      </c>
      <c r="L13" s="8">
        <f aca="true" t="shared" si="18" ref="L13:L21">B13+0.4</f>
        <v>1.6649999999999991</v>
      </c>
    </row>
    <row r="14" spans="1:12" ht="15">
      <c r="A14" s="2">
        <v>12</v>
      </c>
      <c r="B14" s="2">
        <f t="shared" si="1"/>
        <v>1.279999999999999</v>
      </c>
      <c r="C14" s="2">
        <f t="shared" si="10"/>
        <v>0.9961332940654595</v>
      </c>
      <c r="D14" s="2">
        <f t="shared" si="11"/>
        <v>-0.012413915980154169</v>
      </c>
      <c r="E14" s="2">
        <f t="shared" si="12"/>
        <v>3.802961324781052</v>
      </c>
      <c r="F14" s="2">
        <f t="shared" si="13"/>
        <v>1.0075</v>
      </c>
      <c r="G14" s="2">
        <f t="shared" si="14"/>
        <v>0.9925</v>
      </c>
      <c r="H14" s="2">
        <f t="shared" si="15"/>
        <v>1.9996484375</v>
      </c>
      <c r="I14" s="2">
        <f t="shared" si="16"/>
        <v>0.00037799999999999927</v>
      </c>
      <c r="J14" s="8">
        <v>-1</v>
      </c>
      <c r="K14" s="8">
        <f t="shared" si="17"/>
        <v>1.5625000000000013</v>
      </c>
      <c r="L14" s="8">
        <f t="shared" si="18"/>
        <v>1.6799999999999988</v>
      </c>
    </row>
    <row r="15" spans="1:12" ht="15">
      <c r="A15" s="2">
        <v>13</v>
      </c>
      <c r="B15" s="2">
        <f t="shared" si="1"/>
        <v>1.2949999999999988</v>
      </c>
      <c r="C15" s="2">
        <f t="shared" si="10"/>
        <v>0.9964417804658929</v>
      </c>
      <c r="D15" s="2">
        <f t="shared" si="11"/>
        <v>-0.012936194074456996</v>
      </c>
      <c r="E15" s="2">
        <f t="shared" si="12"/>
        <v>3.829523805265733</v>
      </c>
      <c r="F15" s="2">
        <f t="shared" si="13"/>
        <v>1.0075</v>
      </c>
      <c r="G15" s="2">
        <f t="shared" si="14"/>
        <v>0.9925</v>
      </c>
      <c r="H15" s="2">
        <f t="shared" si="15"/>
        <v>1.9996525096525097</v>
      </c>
      <c r="I15" s="2">
        <f t="shared" si="16"/>
        <v>0.0003813749999999993</v>
      </c>
      <c r="J15" s="8">
        <v>-1</v>
      </c>
      <c r="K15" s="8">
        <f t="shared" si="17"/>
        <v>1.5444015444015458</v>
      </c>
      <c r="L15" s="8">
        <f t="shared" si="18"/>
        <v>1.694999999999999</v>
      </c>
    </row>
    <row r="16" spans="1:12" ht="15">
      <c r="A16" s="2">
        <v>14</v>
      </c>
      <c r="B16" s="2">
        <f t="shared" si="1"/>
        <v>1.3099999999999987</v>
      </c>
      <c r="C16" s="2">
        <f t="shared" si="10"/>
        <v>0.9967487253349683</v>
      </c>
      <c r="D16" s="2">
        <f t="shared" si="11"/>
        <v>-0.013472016132678498</v>
      </c>
      <c r="E16" s="2">
        <f t="shared" si="12"/>
        <v>3.855531212349362</v>
      </c>
      <c r="F16" s="2">
        <f t="shared" si="13"/>
        <v>1.0075</v>
      </c>
      <c r="G16" s="2">
        <f t="shared" si="14"/>
        <v>0.9925</v>
      </c>
      <c r="H16" s="2">
        <f t="shared" si="15"/>
        <v>1.9996564885496184</v>
      </c>
      <c r="I16" s="2">
        <f t="shared" si="16"/>
        <v>0.00038474999999999924</v>
      </c>
      <c r="J16" s="8">
        <v>-1</v>
      </c>
      <c r="K16" s="8">
        <f t="shared" si="17"/>
        <v>1.5267175572519098</v>
      </c>
      <c r="L16" s="8">
        <f t="shared" si="18"/>
        <v>1.7099999999999986</v>
      </c>
    </row>
    <row r="17" spans="1:12" ht="15">
      <c r="A17" s="2">
        <v>15</v>
      </c>
      <c r="B17" s="2">
        <f t="shared" si="1"/>
        <v>1.3249999999999986</v>
      </c>
      <c r="C17" s="2">
        <f t="shared" si="10"/>
        <v>0.9970543971468143</v>
      </c>
      <c r="D17" s="2">
        <f t="shared" si="11"/>
        <v>-0.014021856019897786</v>
      </c>
      <c r="E17" s="2">
        <f t="shared" si="12"/>
        <v>3.880984908589171</v>
      </c>
      <c r="F17" s="2">
        <f t="shared" si="13"/>
        <v>1.0075</v>
      </c>
      <c r="G17" s="2">
        <f t="shared" si="14"/>
        <v>0.9925</v>
      </c>
      <c r="H17" s="2">
        <f t="shared" si="15"/>
        <v>1.9996603773584907</v>
      </c>
      <c r="I17" s="2">
        <f t="shared" si="16"/>
        <v>0.00038812499999999926</v>
      </c>
      <c r="J17" s="8">
        <v>-1</v>
      </c>
      <c r="K17" s="8">
        <f t="shared" si="17"/>
        <v>1.5094339622641526</v>
      </c>
      <c r="L17" s="8">
        <f t="shared" si="18"/>
        <v>1.7249999999999988</v>
      </c>
    </row>
    <row r="18" spans="1:12" ht="15">
      <c r="A18" s="2">
        <v>16</v>
      </c>
      <c r="B18" s="2">
        <f t="shared" si="1"/>
        <v>1.3399999999999985</v>
      </c>
      <c r="C18" s="2">
        <f t="shared" si="10"/>
        <v>0.9973590613043629</v>
      </c>
      <c r="D18" s="2">
        <f t="shared" si="11"/>
        <v>-0.014586207891286718</v>
      </c>
      <c r="E18" s="2">
        <f t="shared" si="12"/>
        <v>3.905886322811129</v>
      </c>
      <c r="F18" s="2">
        <f t="shared" si="13"/>
        <v>1.0075</v>
      </c>
      <c r="G18" s="2">
        <f t="shared" si="14"/>
        <v>0.9925</v>
      </c>
      <c r="H18" s="2">
        <f t="shared" si="15"/>
        <v>1.9996641791044776</v>
      </c>
      <c r="I18" s="2">
        <f t="shared" si="16"/>
        <v>0.00039149999999999916</v>
      </c>
      <c r="J18" s="8">
        <v>-1</v>
      </c>
      <c r="K18" s="8">
        <f t="shared" si="17"/>
        <v>1.4925373134328375</v>
      </c>
      <c r="L18" s="8">
        <f t="shared" si="18"/>
        <v>1.7399999999999984</v>
      </c>
    </row>
    <row r="19" spans="1:12" ht="15">
      <c r="A19" s="2">
        <v>17</v>
      </c>
      <c r="B19" s="2">
        <f t="shared" si="1"/>
        <v>1.3549999999999984</v>
      </c>
      <c r="C19" s="2">
        <f t="shared" si="10"/>
        <v>0.9976629809102291</v>
      </c>
      <c r="D19" s="2">
        <f t="shared" si="11"/>
        <v>-0.015165587505653652</v>
      </c>
      <c r="E19" s="2">
        <f t="shared" si="12"/>
        <v>3.9302369490941387</v>
      </c>
      <c r="F19" s="2">
        <f t="shared" si="13"/>
        <v>1.0075</v>
      </c>
      <c r="G19" s="2">
        <f t="shared" si="14"/>
        <v>0.9925</v>
      </c>
      <c r="H19" s="2">
        <f t="shared" si="15"/>
        <v>1.9996678966789667</v>
      </c>
      <c r="I19" s="2">
        <f t="shared" si="16"/>
        <v>0.0003948749999999992</v>
      </c>
      <c r="J19" s="8">
        <v>-1</v>
      </c>
      <c r="K19" s="8">
        <f t="shared" si="17"/>
        <v>1.4760147601476032</v>
      </c>
      <c r="L19" s="8">
        <f t="shared" si="18"/>
        <v>1.7549999999999986</v>
      </c>
    </row>
    <row r="20" spans="1:12" ht="15">
      <c r="A20" s="2">
        <v>18</v>
      </c>
      <c r="B20" s="2">
        <f t="shared" si="1"/>
        <v>1.3699999999999983</v>
      </c>
      <c r="C20" s="2">
        <f t="shared" si="10"/>
        <v>0.9979664175250058</v>
      </c>
      <c r="D20" s="2">
        <f t="shared" si="11"/>
        <v>-0.01576053362674503</v>
      </c>
      <c r="E20" s="2">
        <f t="shared" si="12"/>
        <v>3.954038345806371</v>
      </c>
      <c r="F20" s="2">
        <f t="shared" si="13"/>
        <v>1.0075</v>
      </c>
      <c r="G20" s="2">
        <f t="shared" si="14"/>
        <v>0.9925</v>
      </c>
      <c r="H20" s="2">
        <f t="shared" si="15"/>
        <v>1.9996715328467154</v>
      </c>
      <c r="I20" s="2">
        <f t="shared" si="16"/>
        <v>0.00039824999999999914</v>
      </c>
      <c r="J20" s="8">
        <v>-1</v>
      </c>
      <c r="K20" s="8">
        <f t="shared" si="17"/>
        <v>1.459854014598542</v>
      </c>
      <c r="L20" s="8">
        <f t="shared" si="18"/>
        <v>1.7699999999999982</v>
      </c>
    </row>
    <row r="21" spans="1:12" ht="15">
      <c r="A21" s="2">
        <v>19</v>
      </c>
      <c r="B21" s="2">
        <f t="shared" si="1"/>
        <v>1.3849999999999982</v>
      </c>
      <c r="C21" s="2">
        <f t="shared" si="10"/>
        <v>0.998269631917586</v>
      </c>
      <c r="D21" s="2">
        <f t="shared" si="11"/>
        <v>-0.01637160952047823</v>
      </c>
      <c r="E21" s="2">
        <f t="shared" si="12"/>
        <v>3.977292134691155</v>
      </c>
      <c r="F21" s="2">
        <f t="shared" si="13"/>
        <v>1.0075</v>
      </c>
      <c r="G21" s="2">
        <f t="shared" si="14"/>
        <v>0.9925</v>
      </c>
      <c r="H21" s="2">
        <f t="shared" si="15"/>
        <v>1.9996750902527076</v>
      </c>
      <c r="I21" s="2">
        <f t="shared" si="16"/>
        <v>0.00040162499999999915</v>
      </c>
      <c r="J21" s="8">
        <v>-1</v>
      </c>
      <c r="K21" s="8">
        <f t="shared" si="17"/>
        <v>1.4440433212996409</v>
      </c>
      <c r="L21" s="8">
        <f t="shared" si="18"/>
        <v>1.7849999999999984</v>
      </c>
    </row>
    <row r="22" spans="1:12" ht="15">
      <c r="A22" s="2">
        <v>20</v>
      </c>
      <c r="B22" s="2">
        <f t="shared" si="1"/>
        <v>1.3999999999999981</v>
      </c>
      <c r="C22" s="2">
        <f>G21/(H21-C21*F21)</f>
        <v>0.9985728848120462</v>
      </c>
      <c r="D22" s="2">
        <f>(F21*D21-I21)/(H21-C21*F21)</f>
        <v>-0.01699940455702977</v>
      </c>
      <c r="E22" s="1">
        <f>(N10*D22+N11*M1)/(N10+N9*M1-N10*C22)</f>
        <v>4</v>
      </c>
      <c r="F22" s="2">
        <f>1-J22*$M$1/2</f>
        <v>1.0075</v>
      </c>
      <c r="G22" s="2">
        <f>1+J22*$M$1/2</f>
        <v>0.9925</v>
      </c>
      <c r="H22" s="2">
        <f>2-K22*$M$1^2</f>
        <v>1.9996785714285714</v>
      </c>
      <c r="I22" s="2">
        <f>L22*$M$1^2</f>
        <v>0.00040499999999999906</v>
      </c>
      <c r="J22" s="8">
        <v>-1</v>
      </c>
      <c r="K22" s="8">
        <f>2/B22</f>
        <v>1.4285714285714304</v>
      </c>
      <c r="L22" s="8">
        <f>B22+0.4</f>
        <v>1.799999999999998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O3" sqref="O3"/>
    </sheetView>
  </sheetViews>
  <sheetFormatPr defaultColWidth="9.140625" defaultRowHeight="15"/>
  <cols>
    <col min="1" max="1" width="3.28125" style="0" customWidth="1"/>
    <col min="2" max="2" width="7.7109375" style="0" customWidth="1"/>
    <col min="4" max="4" width="11.140625" style="0" customWidth="1"/>
  </cols>
  <sheetData>
    <row r="1" spans="1:14" ht="15">
      <c r="A1" s="7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20</v>
      </c>
      <c r="G1" s="7" t="s">
        <v>19</v>
      </c>
      <c r="H1" s="7" t="s">
        <v>18</v>
      </c>
      <c r="I1" s="7" t="s">
        <v>21</v>
      </c>
      <c r="J1" s="7" t="s">
        <v>13</v>
      </c>
      <c r="K1" s="7" t="s">
        <v>14</v>
      </c>
      <c r="L1" s="7" t="s">
        <v>15</v>
      </c>
      <c r="M1" s="9">
        <f>(N3-M3)/O3</f>
        <v>0.007499999999999995</v>
      </c>
      <c r="N1" s="6" t="s">
        <v>8</v>
      </c>
    </row>
    <row r="2" spans="1:13" ht="15">
      <c r="A2" s="2">
        <v>0</v>
      </c>
      <c r="B2" s="2">
        <f>M3</f>
        <v>1.1</v>
      </c>
      <c r="C2" s="2"/>
      <c r="D2" s="2"/>
      <c r="E2" s="2">
        <f aca="true" t="shared" si="0" ref="E2:E41">C3*E3+D3</f>
        <v>3.443459702139575</v>
      </c>
      <c r="F2" s="2"/>
      <c r="G2" s="2"/>
      <c r="H2" s="2"/>
      <c r="I2" s="2"/>
      <c r="J2" s="2"/>
      <c r="K2" s="2"/>
      <c r="L2" s="2"/>
      <c r="M2" t="s">
        <v>22</v>
      </c>
    </row>
    <row r="3" spans="1:15" ht="15">
      <c r="A3" s="2">
        <v>1</v>
      </c>
      <c r="B3" s="2">
        <f aca="true" t="shared" si="1" ref="B3:B22">B2+$M$1</f>
        <v>1.1075000000000002</v>
      </c>
      <c r="C3" s="10">
        <f>(-N6/(M1*(N5-N6/M1)))</f>
        <v>0.99626400996264</v>
      </c>
      <c r="D3" s="1">
        <f>N7/(N5-N6/M1)</f>
        <v>-0.0037359900373598975</v>
      </c>
      <c r="E3" s="2">
        <f t="shared" si="0"/>
        <v>3.460122676022599</v>
      </c>
      <c r="F3" s="2">
        <f aca="true" t="shared" si="2" ref="F3:F22">1-J3*$M$1/2</f>
        <v>1.00375</v>
      </c>
      <c r="G3" s="2">
        <f aca="true" t="shared" si="3" ref="G3:G22">1+J3*$M$1/2</f>
        <v>0.99625</v>
      </c>
      <c r="H3" s="2">
        <f aca="true" t="shared" si="4" ref="H3:H22">2-K3*$M$1^2</f>
        <v>1.9998984198645597</v>
      </c>
      <c r="I3" s="2">
        <f aca="true" t="shared" si="5" ref="I3:I22">L3*$M$1^2</f>
        <v>8.479687499999991E-05</v>
      </c>
      <c r="J3" s="8">
        <v>-1</v>
      </c>
      <c r="K3" s="8">
        <f aca="true" t="shared" si="6" ref="K3:K22">2/B3</f>
        <v>1.805869074492099</v>
      </c>
      <c r="L3" s="8">
        <f aca="true" t="shared" si="7" ref="L3:L22">B3+0.4</f>
        <v>1.5075000000000003</v>
      </c>
      <c r="M3" s="5">
        <v>1.1</v>
      </c>
      <c r="N3" s="5">
        <v>1.4</v>
      </c>
      <c r="O3" s="5">
        <v>40</v>
      </c>
    </row>
    <row r="4" spans="1:13" ht="15">
      <c r="A4" s="2">
        <v>2</v>
      </c>
      <c r="B4" s="2">
        <f t="shared" si="1"/>
        <v>1.1150000000000002</v>
      </c>
      <c r="C4" s="2">
        <f aca="true" t="shared" si="8" ref="C4:C22">G3/(H3-C3*F3)</f>
        <v>0.9963512094908059</v>
      </c>
      <c r="D4" s="2">
        <f aca="true" t="shared" si="9" ref="D4:D22">(F3*D3-I3)/(H3-C3*F3)</f>
        <v>-0.003835186453759407</v>
      </c>
      <c r="E4" s="2">
        <f t="shared" si="0"/>
        <v>3.4766434059398037</v>
      </c>
      <c r="F4" s="2">
        <f t="shared" si="2"/>
        <v>1.00375</v>
      </c>
      <c r="G4" s="2">
        <f t="shared" si="3"/>
        <v>0.99625</v>
      </c>
      <c r="H4" s="2">
        <f t="shared" si="4"/>
        <v>1.9998991031390134</v>
      </c>
      <c r="I4" s="2">
        <f t="shared" si="5"/>
        <v>8.52187499999999E-05</v>
      </c>
      <c r="J4" s="8">
        <v>-1</v>
      </c>
      <c r="K4" s="8">
        <f t="shared" si="6"/>
        <v>1.79372197309417</v>
      </c>
      <c r="L4" s="8">
        <f t="shared" si="7"/>
        <v>1.5150000000000001</v>
      </c>
      <c r="M4" t="s">
        <v>7</v>
      </c>
    </row>
    <row r="5" spans="1:15" ht="15">
      <c r="A5" s="2">
        <v>3</v>
      </c>
      <c r="B5" s="2">
        <f t="shared" si="1"/>
        <v>1.1225000000000003</v>
      </c>
      <c r="C5" s="2">
        <f t="shared" si="8"/>
        <v>0.9964377521765814</v>
      </c>
      <c r="D5" s="2">
        <f t="shared" si="9"/>
        <v>-0.00393552869860954</v>
      </c>
      <c r="E5" s="2">
        <f t="shared" si="0"/>
        <v>3.4930219444572095</v>
      </c>
      <c r="F5" s="2">
        <f t="shared" si="2"/>
        <v>1.00375</v>
      </c>
      <c r="G5" s="2">
        <f t="shared" si="3"/>
        <v>0.99625</v>
      </c>
      <c r="H5" s="2">
        <f t="shared" si="4"/>
        <v>1.9998997772828508</v>
      </c>
      <c r="I5" s="2">
        <f t="shared" si="5"/>
        <v>8.564062499999991E-05</v>
      </c>
      <c r="J5" s="8">
        <v>-1</v>
      </c>
      <c r="K5" s="8">
        <f t="shared" si="6"/>
        <v>1.7817371937639195</v>
      </c>
      <c r="L5" s="8">
        <f t="shared" si="7"/>
        <v>1.5225000000000004</v>
      </c>
      <c r="M5" s="3" t="s">
        <v>1</v>
      </c>
      <c r="N5" s="4">
        <v>1</v>
      </c>
      <c r="O5" t="s">
        <v>16</v>
      </c>
    </row>
    <row r="6" spans="1:14" ht="15">
      <c r="A6" s="2">
        <v>4</v>
      </c>
      <c r="B6" s="2">
        <f t="shared" si="1"/>
        <v>1.1300000000000003</v>
      </c>
      <c r="C6" s="2">
        <f t="shared" si="8"/>
        <v>0.9965236618046883</v>
      </c>
      <c r="D6" s="2">
        <f t="shared" si="9"/>
        <v>-0.004037036192835227</v>
      </c>
      <c r="E6" s="2">
        <f t="shared" si="0"/>
        <v>3.5092583494875846</v>
      </c>
      <c r="F6" s="2">
        <f t="shared" si="2"/>
        <v>1.00375</v>
      </c>
      <c r="G6" s="2">
        <f t="shared" si="3"/>
        <v>0.99625</v>
      </c>
      <c r="H6" s="2">
        <f t="shared" si="4"/>
        <v>1.9999004424778761</v>
      </c>
      <c r="I6" s="2">
        <f t="shared" si="5"/>
        <v>8.60624999999999E-05</v>
      </c>
      <c r="J6" s="8">
        <v>-1</v>
      </c>
      <c r="K6" s="8">
        <f t="shared" si="6"/>
        <v>1.7699115044247782</v>
      </c>
      <c r="L6" s="8">
        <f t="shared" si="7"/>
        <v>1.5300000000000002</v>
      </c>
      <c r="M6" s="3" t="s">
        <v>2</v>
      </c>
      <c r="N6" s="4">
        <v>-2</v>
      </c>
    </row>
    <row r="7" spans="1:14" ht="15">
      <c r="A7" s="2">
        <v>5</v>
      </c>
      <c r="B7" s="2">
        <f t="shared" si="1"/>
        <v>1.1375000000000004</v>
      </c>
      <c r="C7" s="2">
        <f t="shared" si="8"/>
        <v>0.9966089616640201</v>
      </c>
      <c r="D7" s="2">
        <f t="shared" si="9"/>
        <v>-0.004139728638681129</v>
      </c>
      <c r="E7" s="2">
        <f t="shared" si="0"/>
        <v>3.525352684226327</v>
      </c>
      <c r="F7" s="2">
        <f t="shared" si="2"/>
        <v>1.00375</v>
      </c>
      <c r="G7" s="2">
        <f t="shared" si="3"/>
        <v>0.99625</v>
      </c>
      <c r="H7" s="2">
        <f t="shared" si="4"/>
        <v>1.9999010989010988</v>
      </c>
      <c r="I7" s="2">
        <f t="shared" si="5"/>
        <v>8.648437499999992E-05</v>
      </c>
      <c r="J7" s="8">
        <v>-1</v>
      </c>
      <c r="K7" s="8">
        <f t="shared" si="6"/>
        <v>1.7582417582417575</v>
      </c>
      <c r="L7" s="8">
        <f t="shared" si="7"/>
        <v>1.5375000000000005</v>
      </c>
      <c r="M7" s="3" t="s">
        <v>3</v>
      </c>
      <c r="N7" s="4">
        <v>-1</v>
      </c>
    </row>
    <row r="8" spans="1:12" ht="15">
      <c r="A8" s="2">
        <v>6</v>
      </c>
      <c r="B8" s="2">
        <f t="shared" si="1"/>
        <v>1.1450000000000005</v>
      </c>
      <c r="C8" s="2">
        <f t="shared" si="8"/>
        <v>0.996693674570401</v>
      </c>
      <c r="D8" s="2">
        <f t="shared" si="9"/>
        <v>-0.0042436260307958705</v>
      </c>
      <c r="E8" s="2">
        <f t="shared" si="0"/>
        <v>3.541305017089091</v>
      </c>
      <c r="F8" s="2">
        <f t="shared" si="2"/>
        <v>1.00375</v>
      </c>
      <c r="G8" s="2">
        <f t="shared" si="3"/>
        <v>0.99625</v>
      </c>
      <c r="H8" s="2">
        <f t="shared" si="4"/>
        <v>1.9999017467248907</v>
      </c>
      <c r="I8" s="2">
        <f t="shared" si="5"/>
        <v>8.690624999999992E-05</v>
      </c>
      <c r="J8" s="8">
        <v>-1</v>
      </c>
      <c r="K8" s="8">
        <f t="shared" si="6"/>
        <v>1.7467248908296935</v>
      </c>
      <c r="L8" s="8">
        <f t="shared" si="7"/>
        <v>1.5450000000000004</v>
      </c>
    </row>
    <row r="9" spans="1:15" ht="15">
      <c r="A9" s="2">
        <v>7</v>
      </c>
      <c r="B9" s="2">
        <f t="shared" si="1"/>
        <v>1.1525000000000005</v>
      </c>
      <c r="C9" s="2">
        <f t="shared" si="8"/>
        <v>0.9967778228885223</v>
      </c>
      <c r="D9" s="2">
        <f t="shared" si="9"/>
        <v>-0.004348748667488744</v>
      </c>
      <c r="E9" s="2">
        <f t="shared" si="0"/>
        <v>3.557115421651108</v>
      </c>
      <c r="F9" s="2">
        <f t="shared" si="2"/>
        <v>1.00375</v>
      </c>
      <c r="G9" s="2">
        <f t="shared" si="3"/>
        <v>0.99625</v>
      </c>
      <c r="H9" s="2">
        <f t="shared" si="4"/>
        <v>1.9999023861171366</v>
      </c>
      <c r="I9" s="2">
        <f t="shared" si="5"/>
        <v>8.732812499999994E-05</v>
      </c>
      <c r="J9" s="8">
        <v>-1</v>
      </c>
      <c r="K9" s="8">
        <f t="shared" si="6"/>
        <v>1.735357917570498</v>
      </c>
      <c r="L9" s="8">
        <f t="shared" si="7"/>
        <v>1.5525000000000007</v>
      </c>
      <c r="M9" s="3" t="s">
        <v>4</v>
      </c>
      <c r="N9" s="4">
        <v>1</v>
      </c>
      <c r="O9" t="s">
        <v>17</v>
      </c>
    </row>
    <row r="10" spans="1:14" ht="15">
      <c r="A10" s="2">
        <v>8</v>
      </c>
      <c r="B10" s="2">
        <f t="shared" si="1"/>
        <v>1.1600000000000006</v>
      </c>
      <c r="C10" s="2">
        <f t="shared" si="8"/>
        <v>0.9968614285530992</v>
      </c>
      <c r="D10" s="2">
        <f t="shared" si="9"/>
        <v>-0.0044551171621738245</v>
      </c>
      <c r="E10" s="2">
        <f t="shared" si="0"/>
        <v>3.5727839765881457</v>
      </c>
      <c r="F10" s="2">
        <f t="shared" si="2"/>
        <v>1.00375</v>
      </c>
      <c r="G10" s="2">
        <f t="shared" si="3"/>
        <v>0.99625</v>
      </c>
      <c r="H10" s="2">
        <f t="shared" si="4"/>
        <v>1.9999030172413792</v>
      </c>
      <c r="I10" s="2">
        <f t="shared" si="5"/>
        <v>8.774999999999992E-05</v>
      </c>
      <c r="J10" s="8">
        <v>-1</v>
      </c>
      <c r="K10" s="8">
        <f t="shared" si="6"/>
        <v>1.724137931034482</v>
      </c>
      <c r="L10" s="8">
        <f t="shared" si="7"/>
        <v>1.5600000000000005</v>
      </c>
      <c r="M10" s="3" t="s">
        <v>5</v>
      </c>
      <c r="N10" s="4">
        <v>0</v>
      </c>
    </row>
    <row r="11" spans="1:14" ht="15">
      <c r="A11" s="2">
        <v>9</v>
      </c>
      <c r="B11" s="2">
        <f t="shared" si="1"/>
        <v>1.1675000000000006</v>
      </c>
      <c r="C11" s="2">
        <f t="shared" si="8"/>
        <v>0.9969445130892937</v>
      </c>
      <c r="D11" s="2">
        <f t="shared" si="9"/>
        <v>-0.004562752455016533</v>
      </c>
      <c r="E11" s="2">
        <f t="shared" si="0"/>
        <v>3.588310765619058</v>
      </c>
      <c r="F11" s="2">
        <f t="shared" si="2"/>
        <v>1.00375</v>
      </c>
      <c r="G11" s="2">
        <f t="shared" si="3"/>
        <v>0.99625</v>
      </c>
      <c r="H11" s="2">
        <f t="shared" si="4"/>
        <v>1.9999036402569592</v>
      </c>
      <c r="I11" s="2">
        <f t="shared" si="5"/>
        <v>8.817187499999994E-05</v>
      </c>
      <c r="J11" s="8">
        <v>-1</v>
      </c>
      <c r="K11" s="8">
        <f t="shared" si="6"/>
        <v>1.7130620985010696</v>
      </c>
      <c r="L11" s="8">
        <f t="shared" si="7"/>
        <v>1.5675000000000008</v>
      </c>
      <c r="M11" s="3" t="s">
        <v>6</v>
      </c>
      <c r="N11" s="4">
        <v>4</v>
      </c>
    </row>
    <row r="12" spans="1:12" ht="15">
      <c r="A12" s="2">
        <v>10</v>
      </c>
      <c r="B12" s="2">
        <f t="shared" si="1"/>
        <v>1.1750000000000007</v>
      </c>
      <c r="C12" s="2">
        <f t="shared" si="8"/>
        <v>0.9970270976324446</v>
      </c>
      <c r="D12" s="2">
        <f t="shared" si="9"/>
        <v>-0.004671675824797899</v>
      </c>
      <c r="E12" s="2">
        <f t="shared" si="0"/>
        <v>3.6036958774498764</v>
      </c>
      <c r="F12" s="2">
        <f t="shared" si="2"/>
        <v>1.00375</v>
      </c>
      <c r="G12" s="2">
        <f t="shared" si="3"/>
        <v>0.99625</v>
      </c>
      <c r="H12" s="2">
        <f t="shared" si="4"/>
        <v>1.9999042553191488</v>
      </c>
      <c r="I12" s="2">
        <f t="shared" si="5"/>
        <v>8.859374999999993E-05</v>
      </c>
      <c r="J12" s="8">
        <v>-1</v>
      </c>
      <c r="K12" s="8">
        <f t="shared" si="6"/>
        <v>1.702127659574467</v>
      </c>
      <c r="L12" s="8">
        <f t="shared" si="7"/>
        <v>1.5750000000000006</v>
      </c>
    </row>
    <row r="13" spans="1:12" ht="15">
      <c r="A13" s="2">
        <v>11</v>
      </c>
      <c r="B13" s="2">
        <f t="shared" si="1"/>
        <v>1.1825000000000008</v>
      </c>
      <c r="C13" s="2">
        <f t="shared" si="8"/>
        <v>0.9971092029471456</v>
      </c>
      <c r="D13" s="2">
        <f t="shared" si="9"/>
        <v>-0.00478190890101192</v>
      </c>
      <c r="E13" s="2">
        <f t="shared" si="0"/>
        <v>3.6189394057194004</v>
      </c>
      <c r="F13" s="2">
        <f t="shared" si="2"/>
        <v>1.00375</v>
      </c>
      <c r="G13" s="2">
        <f t="shared" si="3"/>
        <v>0.99625</v>
      </c>
      <c r="H13" s="2">
        <f t="shared" si="4"/>
        <v>1.9999048625792812</v>
      </c>
      <c r="I13" s="2">
        <f t="shared" si="5"/>
        <v>8.901562499999994E-05</v>
      </c>
      <c r="J13" s="8">
        <v>-1</v>
      </c>
      <c r="K13" s="8">
        <f t="shared" si="6"/>
        <v>1.6913319238900624</v>
      </c>
      <c r="L13" s="8">
        <f t="shared" si="7"/>
        <v>1.582500000000001</v>
      </c>
    </row>
    <row r="14" spans="1:12" ht="15">
      <c r="A14" s="2">
        <v>12</v>
      </c>
      <c r="B14" s="2">
        <f t="shared" si="1"/>
        <v>1.1900000000000008</v>
      </c>
      <c r="C14" s="2">
        <f t="shared" si="8"/>
        <v>0.9971908494457081</v>
      </c>
      <c r="D14" s="2">
        <f t="shared" si="9"/>
        <v>-0.004893473676211699</v>
      </c>
      <c r="E14" s="2">
        <f t="shared" si="0"/>
        <v>3.634041448946239</v>
      </c>
      <c r="F14" s="2">
        <f t="shared" si="2"/>
        <v>1.00375</v>
      </c>
      <c r="G14" s="2">
        <f t="shared" si="3"/>
        <v>0.99625</v>
      </c>
      <c r="H14" s="2">
        <f t="shared" si="4"/>
        <v>1.999905462184874</v>
      </c>
      <c r="I14" s="2">
        <f t="shared" si="5"/>
        <v>8.943749999999993E-05</v>
      </c>
      <c r="J14" s="8">
        <v>-1</v>
      </c>
      <c r="K14" s="8">
        <f t="shared" si="6"/>
        <v>1.680672268907562</v>
      </c>
      <c r="L14" s="8">
        <f t="shared" si="7"/>
        <v>1.5900000000000007</v>
      </c>
    </row>
    <row r="15" spans="1:12" ht="15">
      <c r="A15" s="2">
        <v>13</v>
      </c>
      <c r="B15" s="2">
        <f t="shared" si="1"/>
        <v>1.197500000000001</v>
      </c>
      <c r="C15" s="2">
        <f t="shared" si="8"/>
        <v>0.997272057206046</v>
      </c>
      <c r="D15" s="2">
        <f t="shared" si="9"/>
        <v>-0.005006392518620313</v>
      </c>
      <c r="E15" s="2">
        <f t="shared" si="0"/>
        <v>3.6490021104772588</v>
      </c>
      <c r="F15" s="2">
        <f t="shared" si="2"/>
        <v>1.00375</v>
      </c>
      <c r="G15" s="2">
        <f t="shared" si="3"/>
        <v>0.99625</v>
      </c>
      <c r="H15" s="2">
        <f t="shared" si="4"/>
        <v>1.9999060542797495</v>
      </c>
      <c r="I15" s="2">
        <f t="shared" si="5"/>
        <v>8.985937499999995E-05</v>
      </c>
      <c r="J15" s="8">
        <v>-1</v>
      </c>
      <c r="K15" s="8">
        <f t="shared" si="6"/>
        <v>1.670146137787055</v>
      </c>
      <c r="L15" s="8">
        <f t="shared" si="7"/>
        <v>1.597500000000001</v>
      </c>
    </row>
    <row r="16" spans="1:12" ht="15">
      <c r="A16" s="2">
        <v>14</v>
      </c>
      <c r="B16" s="2">
        <f t="shared" si="1"/>
        <v>1.205000000000001</v>
      </c>
      <c r="C16" s="2">
        <f t="shared" si="8"/>
        <v>0.9973528459890141</v>
      </c>
      <c r="D16" s="2">
        <f t="shared" si="9"/>
        <v>-0.005120688185022646</v>
      </c>
      <c r="E16" s="2">
        <f t="shared" si="0"/>
        <v>3.6638214984374065</v>
      </c>
      <c r="F16" s="2">
        <f t="shared" si="2"/>
        <v>1.00375</v>
      </c>
      <c r="G16" s="2">
        <f t="shared" si="3"/>
        <v>0.99625</v>
      </c>
      <c r="H16" s="2">
        <f t="shared" si="4"/>
        <v>1.9999066390041493</v>
      </c>
      <c r="I16" s="2">
        <f t="shared" si="5"/>
        <v>9.028124999999993E-05</v>
      </c>
      <c r="J16" s="8">
        <v>-1</v>
      </c>
      <c r="K16" s="8">
        <f t="shared" si="6"/>
        <v>1.659751037344397</v>
      </c>
      <c r="L16" s="8">
        <f t="shared" si="7"/>
        <v>1.6050000000000009</v>
      </c>
    </row>
    <row r="17" spans="1:12" ht="15">
      <c r="A17" s="2">
        <v>15</v>
      </c>
      <c r="B17" s="2">
        <f t="shared" si="1"/>
        <v>1.212500000000001</v>
      </c>
      <c r="C17" s="2">
        <f t="shared" si="8"/>
        <v>0.9974332352552382</v>
      </c>
      <c r="D17" s="2">
        <f t="shared" si="9"/>
        <v>-0.00523638383395483</v>
      </c>
      <c r="E17" s="2">
        <f t="shared" si="0"/>
        <v>3.678499725680855</v>
      </c>
      <c r="F17" s="2">
        <f t="shared" si="2"/>
        <v>1.00375</v>
      </c>
      <c r="G17" s="2">
        <f t="shared" si="3"/>
        <v>0.99625</v>
      </c>
      <c r="H17" s="2">
        <f t="shared" si="4"/>
        <v>1.9999072164948453</v>
      </c>
      <c r="I17" s="2">
        <f t="shared" si="5"/>
        <v>9.070312499999995E-05</v>
      </c>
      <c r="J17" s="8">
        <v>-1</v>
      </c>
      <c r="K17" s="8">
        <f t="shared" si="6"/>
        <v>1.6494845360824728</v>
      </c>
      <c r="L17" s="8">
        <f t="shared" si="7"/>
        <v>1.6125000000000012</v>
      </c>
    </row>
    <row r="18" spans="1:12" ht="15">
      <c r="A18" s="2">
        <v>16</v>
      </c>
      <c r="B18" s="2">
        <f t="shared" si="1"/>
        <v>1.220000000000001</v>
      </c>
      <c r="C18" s="2">
        <f t="shared" si="8"/>
        <v>0.9975132441814624</v>
      </c>
      <c r="D18" s="2">
        <f t="shared" si="9"/>
        <v>-0.005353503039208279</v>
      </c>
      <c r="E18" s="2">
        <f t="shared" si="0"/>
        <v>3.693036909743442</v>
      </c>
      <c r="F18" s="2">
        <f t="shared" si="2"/>
        <v>1.00375</v>
      </c>
      <c r="G18" s="2">
        <f t="shared" si="3"/>
        <v>0.99625</v>
      </c>
      <c r="H18" s="2">
        <f t="shared" si="4"/>
        <v>1.999907786885246</v>
      </c>
      <c r="I18" s="2">
        <f t="shared" si="5"/>
        <v>9.112499999999994E-05</v>
      </c>
      <c r="J18" s="8">
        <v>-1</v>
      </c>
      <c r="K18" s="8">
        <f t="shared" si="6"/>
        <v>1.6393442622950805</v>
      </c>
      <c r="L18" s="8">
        <f t="shared" si="7"/>
        <v>1.620000000000001</v>
      </c>
    </row>
    <row r="19" spans="1:12" ht="15">
      <c r="A19" s="2">
        <v>17</v>
      </c>
      <c r="B19" s="2">
        <f t="shared" si="1"/>
        <v>1.2275000000000011</v>
      </c>
      <c r="C19" s="2">
        <f t="shared" si="8"/>
        <v>0.9975928916764467</v>
      </c>
      <c r="D19" s="2">
        <f t="shared" si="9"/>
        <v>-0.005472069803665755</v>
      </c>
      <c r="E19" s="2">
        <f t="shared" si="0"/>
        <v>3.7074331727963634</v>
      </c>
      <c r="F19" s="2">
        <f t="shared" si="2"/>
        <v>1.00375</v>
      </c>
      <c r="G19" s="2">
        <f t="shared" si="3"/>
        <v>0.99625</v>
      </c>
      <c r="H19" s="2">
        <f t="shared" si="4"/>
        <v>1.999908350305499</v>
      </c>
      <c r="I19" s="2">
        <f t="shared" si="5"/>
        <v>9.154687499999995E-05</v>
      </c>
      <c r="J19" s="8">
        <v>-1</v>
      </c>
      <c r="K19" s="8">
        <f t="shared" si="6"/>
        <v>1.6293279022403244</v>
      </c>
      <c r="L19" s="8">
        <f t="shared" si="7"/>
        <v>1.6275000000000013</v>
      </c>
    </row>
    <row r="20" spans="1:12" ht="15">
      <c r="A20" s="2">
        <v>18</v>
      </c>
      <c r="B20" s="2">
        <f t="shared" si="1"/>
        <v>1.2350000000000012</v>
      </c>
      <c r="C20" s="2">
        <f t="shared" si="8"/>
        <v>0.9976721963964442</v>
      </c>
      <c r="D20" s="2">
        <f t="shared" si="9"/>
        <v>-0.005592108573487399</v>
      </c>
      <c r="E20" s="2">
        <f t="shared" si="0"/>
        <v>3.721688641601083</v>
      </c>
      <c r="F20" s="2">
        <f t="shared" si="2"/>
        <v>1.00375</v>
      </c>
      <c r="G20" s="2">
        <f t="shared" si="3"/>
        <v>0.99625</v>
      </c>
      <c r="H20" s="2">
        <f t="shared" si="4"/>
        <v>1.999908906882591</v>
      </c>
      <c r="I20" s="2">
        <f t="shared" si="5"/>
        <v>9.196874999999996E-05</v>
      </c>
      <c r="J20" s="8">
        <v>-1</v>
      </c>
      <c r="K20" s="8">
        <f t="shared" si="6"/>
        <v>1.6194331983805652</v>
      </c>
      <c r="L20" s="8">
        <f t="shared" si="7"/>
        <v>1.6350000000000011</v>
      </c>
    </row>
    <row r="21" spans="1:12" ht="15">
      <c r="A21" s="2">
        <v>19</v>
      </c>
      <c r="B21" s="2">
        <f t="shared" si="1"/>
        <v>1.2425000000000013</v>
      </c>
      <c r="C21" s="2">
        <f t="shared" si="8"/>
        <v>0.9977511767602834</v>
      </c>
      <c r="D21" s="2">
        <f t="shared" si="9"/>
        <v>-0.005713644252665119</v>
      </c>
      <c r="E21" s="2">
        <f t="shared" si="0"/>
        <v>3.735803447465422</v>
      </c>
      <c r="F21" s="2">
        <f t="shared" si="2"/>
        <v>1.00375</v>
      </c>
      <c r="G21" s="2">
        <f t="shared" si="3"/>
        <v>0.99625</v>
      </c>
      <c r="H21" s="2">
        <f t="shared" si="4"/>
        <v>1.9999094567404427</v>
      </c>
      <c r="I21" s="2">
        <f t="shared" si="5"/>
        <v>9.239062499999997E-05</v>
      </c>
      <c r="J21" s="8">
        <v>-1</v>
      </c>
      <c r="K21" s="8">
        <f t="shared" si="6"/>
        <v>1.609657947686115</v>
      </c>
      <c r="L21" s="8">
        <f t="shared" si="7"/>
        <v>1.6425000000000014</v>
      </c>
    </row>
    <row r="22" spans="1:12" ht="15">
      <c r="A22" s="2">
        <v>20</v>
      </c>
      <c r="B22" s="2">
        <f t="shared" si="1"/>
        <v>1.2500000000000013</v>
      </c>
      <c r="C22" s="2">
        <f t="shared" si="8"/>
        <v>0.9978298509640809</v>
      </c>
      <c r="D22" s="2">
        <f t="shared" si="9"/>
        <v>-0.005836702217964327</v>
      </c>
      <c r="E22" s="2">
        <f t="shared" si="0"/>
        <v>3.7497777262008114</v>
      </c>
      <c r="F22" s="2">
        <f t="shared" si="2"/>
        <v>1.00375</v>
      </c>
      <c r="G22" s="2">
        <f t="shared" si="3"/>
        <v>0.99625</v>
      </c>
      <c r="H22" s="2">
        <f t="shared" si="4"/>
        <v>1.99991</v>
      </c>
      <c r="I22" s="2">
        <f t="shared" si="5"/>
        <v>9.281249999999996E-05</v>
      </c>
      <c r="J22" s="8">
        <v>-1</v>
      </c>
      <c r="K22" s="8">
        <f t="shared" si="6"/>
        <v>1.5999999999999983</v>
      </c>
      <c r="L22" s="8">
        <f t="shared" si="7"/>
        <v>1.6500000000000012</v>
      </c>
    </row>
    <row r="23" spans="1:12" ht="15">
      <c r="A23" s="2">
        <v>21</v>
      </c>
      <c r="B23" s="2">
        <f aca="true" t="shared" si="10" ref="B23:B34">B22+$M$1</f>
        <v>1.2575000000000014</v>
      </c>
      <c r="C23" s="2">
        <f aca="true" t="shared" si="11" ref="C23:C34">G22/(H22-C22*F22)</f>
        <v>0.9979082369956171</v>
      </c>
      <c r="D23" s="2">
        <f aca="true" t="shared" si="12" ref="D23:D34">(F22*D22-I22)/(H22-C22*F22)</f>
        <v>-0.005961308334272606</v>
      </c>
      <c r="E23" s="2">
        <f t="shared" si="0"/>
        <v>3.7636116180806503</v>
      </c>
      <c r="F23" s="2">
        <f aca="true" t="shared" si="13" ref="F23:F42">1-J23*$M$1/2</f>
        <v>1.00375</v>
      </c>
      <c r="G23" s="2">
        <f aca="true" t="shared" si="14" ref="G23:G42">1+J23*$M$1/2</f>
        <v>0.99625</v>
      </c>
      <c r="H23" s="2">
        <f aca="true" t="shared" si="15" ref="H23:H42">2-K23*$M$1^2</f>
        <v>1.999910536779324</v>
      </c>
      <c r="I23" s="2">
        <f aca="true" t="shared" si="16" ref="I23:I42">L23*$M$1^2</f>
        <v>9.323437499999997E-05</v>
      </c>
      <c r="J23" s="8">
        <v>-1</v>
      </c>
      <c r="K23" s="8">
        <f aca="true" t="shared" si="17" ref="K23:K42">2/B23</f>
        <v>1.590457256461231</v>
      </c>
      <c r="L23" s="8">
        <f aca="true" t="shared" si="18" ref="L23:L42">B23+0.4</f>
        <v>1.6575000000000015</v>
      </c>
    </row>
    <row r="24" spans="1:12" ht="15">
      <c r="A24" s="2">
        <v>22</v>
      </c>
      <c r="B24" s="2">
        <f t="shared" si="10"/>
        <v>1.2650000000000015</v>
      </c>
      <c r="C24" s="2">
        <f t="shared" si="11"/>
        <v>0.9979863526483885</v>
      </c>
      <c r="D24" s="2">
        <f t="shared" si="12"/>
        <v>-0.006087488970375518</v>
      </c>
      <c r="E24" s="2">
        <f t="shared" si="0"/>
        <v>3.777305267799759</v>
      </c>
      <c r="F24" s="2">
        <f t="shared" si="13"/>
        <v>1.00375</v>
      </c>
      <c r="G24" s="2">
        <f t="shared" si="14"/>
        <v>0.99625</v>
      </c>
      <c r="H24" s="2">
        <f t="shared" si="15"/>
        <v>1.999911067193676</v>
      </c>
      <c r="I24" s="2">
        <f t="shared" si="16"/>
        <v>9.365624999999996E-05</v>
      </c>
      <c r="J24" s="8">
        <v>-1</v>
      </c>
      <c r="K24" s="8">
        <f t="shared" si="17"/>
        <v>1.581027667984188</v>
      </c>
      <c r="L24" s="8">
        <f t="shared" si="18"/>
        <v>1.6650000000000014</v>
      </c>
    </row>
    <row r="25" spans="1:12" ht="15">
      <c r="A25" s="2">
        <v>23</v>
      </c>
      <c r="B25" s="2">
        <f t="shared" si="10"/>
        <v>1.2725000000000015</v>
      </c>
      <c r="C25" s="2">
        <f t="shared" si="11"/>
        <v>0.9980642155353694</v>
      </c>
      <c r="D25" s="2">
        <f t="shared" si="12"/>
        <v>-0.006215271015180458</v>
      </c>
      <c r="E25" s="2">
        <f t="shared" si="0"/>
        <v>3.7908588244348884</v>
      </c>
      <c r="F25" s="2">
        <f t="shared" si="13"/>
        <v>1.00375</v>
      </c>
      <c r="G25" s="2">
        <f t="shared" si="14"/>
        <v>0.99625</v>
      </c>
      <c r="H25" s="2">
        <f t="shared" si="15"/>
        <v>1.9999115913555991</v>
      </c>
      <c r="I25" s="2">
        <f t="shared" si="16"/>
        <v>9.407812499999998E-05</v>
      </c>
      <c r="J25" s="8">
        <v>-1</v>
      </c>
      <c r="K25" s="8">
        <f t="shared" si="17"/>
        <v>1.5717092337917467</v>
      </c>
      <c r="L25" s="8">
        <f t="shared" si="18"/>
        <v>1.6725000000000017</v>
      </c>
    </row>
    <row r="26" spans="1:12" ht="15">
      <c r="A26" s="2">
        <v>24</v>
      </c>
      <c r="B26" s="2">
        <f t="shared" si="10"/>
        <v>1.2800000000000016</v>
      </c>
      <c r="C26" s="2">
        <f t="shared" si="11"/>
        <v>0.998141843102502</v>
      </c>
      <c r="D26" s="2">
        <f t="shared" si="12"/>
        <v>-0.006344681894410223</v>
      </c>
      <c r="E26" s="2">
        <f t="shared" si="0"/>
        <v>3.804272441406259</v>
      </c>
      <c r="F26" s="2">
        <f t="shared" si="13"/>
        <v>1.00375</v>
      </c>
      <c r="G26" s="2">
        <f t="shared" si="14"/>
        <v>0.99625</v>
      </c>
      <c r="H26" s="2">
        <f t="shared" si="15"/>
        <v>1.999912109375</v>
      </c>
      <c r="I26" s="2">
        <f t="shared" si="16"/>
        <v>9.449999999999997E-05</v>
      </c>
      <c r="J26" s="8">
        <v>-1</v>
      </c>
      <c r="K26" s="8">
        <f t="shared" si="17"/>
        <v>1.562499999999998</v>
      </c>
      <c r="L26" s="8">
        <f t="shared" si="18"/>
        <v>1.6800000000000015</v>
      </c>
    </row>
    <row r="27" spans="1:12" ht="15">
      <c r="A27" s="2">
        <v>25</v>
      </c>
      <c r="B27" s="2">
        <f t="shared" si="10"/>
        <v>1.2875000000000016</v>
      </c>
      <c r="C27" s="2">
        <f t="shared" si="11"/>
        <v>0.9982192526419362</v>
      </c>
      <c r="D27" s="2">
        <f t="shared" si="12"/>
        <v>-0.006475749587788702</v>
      </c>
      <c r="E27" s="2">
        <f t="shared" si="0"/>
        <v>3.8175462764401047</v>
      </c>
      <c r="F27" s="2">
        <f t="shared" si="13"/>
        <v>1.00375</v>
      </c>
      <c r="G27" s="2">
        <f t="shared" si="14"/>
        <v>0.99625</v>
      </c>
      <c r="H27" s="2">
        <f t="shared" si="15"/>
        <v>1.9999126213592233</v>
      </c>
      <c r="I27" s="2">
        <f t="shared" si="16"/>
        <v>9.492187499999998E-05</v>
      </c>
      <c r="J27" s="8">
        <v>-1</v>
      </c>
      <c r="K27" s="8">
        <f t="shared" si="17"/>
        <v>1.5533980582524252</v>
      </c>
      <c r="L27" s="8">
        <f t="shared" si="18"/>
        <v>1.6875000000000018</v>
      </c>
    </row>
    <row r="28" spans="1:12" ht="15">
      <c r="A28" s="2">
        <v>26</v>
      </c>
      <c r="B28" s="2">
        <f t="shared" si="10"/>
        <v>1.2950000000000017</v>
      </c>
      <c r="C28" s="2">
        <f t="shared" si="11"/>
        <v>0.9982964613050439</v>
      </c>
      <c r="D28" s="2">
        <f t="shared" si="12"/>
        <v>-0.006608502646741981</v>
      </c>
      <c r="E28" s="2">
        <f t="shared" si="0"/>
        <v>3.8306804915321853</v>
      </c>
      <c r="F28" s="2">
        <f t="shared" si="13"/>
        <v>1.00375</v>
      </c>
      <c r="G28" s="2">
        <f t="shared" si="14"/>
        <v>0.99625</v>
      </c>
      <c r="H28" s="2">
        <f t="shared" si="15"/>
        <v>1.9999131274131274</v>
      </c>
      <c r="I28" s="2">
        <f t="shared" si="16"/>
        <v>9.534374999999997E-05</v>
      </c>
      <c r="J28" s="8">
        <v>-1</v>
      </c>
      <c r="K28" s="8">
        <f t="shared" si="17"/>
        <v>1.5444015444015424</v>
      </c>
      <c r="L28" s="8">
        <f t="shared" si="18"/>
        <v>1.6950000000000016</v>
      </c>
    </row>
    <row r="29" spans="1:12" ht="15">
      <c r="A29" s="2">
        <v>27</v>
      </c>
      <c r="B29" s="2">
        <f t="shared" si="10"/>
        <v>1.3025000000000018</v>
      </c>
      <c r="C29" s="2">
        <f t="shared" si="11"/>
        <v>0.9983734861152241</v>
      </c>
      <c r="D29" s="2">
        <f t="shared" si="12"/>
        <v>-0.006742970212639032</v>
      </c>
      <c r="E29" s="2">
        <f t="shared" si="0"/>
        <v>3.8436752529122558</v>
      </c>
      <c r="F29" s="2">
        <f t="shared" si="13"/>
        <v>1.00375</v>
      </c>
      <c r="G29" s="2">
        <f t="shared" si="14"/>
        <v>0.99625</v>
      </c>
      <c r="H29" s="2">
        <f t="shared" si="15"/>
        <v>1.9999136276391554</v>
      </c>
      <c r="I29" s="2">
        <f t="shared" si="16"/>
        <v>9.576562499999998E-05</v>
      </c>
      <c r="J29" s="8">
        <v>-1</v>
      </c>
      <c r="K29" s="8">
        <f t="shared" si="17"/>
        <v>1.5355086372360824</v>
      </c>
      <c r="L29" s="8">
        <f t="shared" si="18"/>
        <v>1.702500000000002</v>
      </c>
    </row>
    <row r="30" spans="1:12" ht="15">
      <c r="A30" s="2">
        <v>28</v>
      </c>
      <c r="B30" s="2">
        <f t="shared" si="10"/>
        <v>1.3100000000000018</v>
      </c>
      <c r="C30" s="2">
        <f t="shared" si="11"/>
        <v>0.9984503439805249</v>
      </c>
      <c r="D30" s="2">
        <f t="shared" si="12"/>
        <v>-0.006879182035597098</v>
      </c>
      <c r="E30" s="2">
        <f t="shared" si="0"/>
        <v>3.8565307310094523</v>
      </c>
      <c r="F30" s="2">
        <f t="shared" si="13"/>
        <v>1.00375</v>
      </c>
      <c r="G30" s="2">
        <f t="shared" si="14"/>
        <v>0.99625</v>
      </c>
      <c r="H30" s="2">
        <f t="shared" si="15"/>
        <v>1.9999141221374046</v>
      </c>
      <c r="I30" s="2">
        <f t="shared" si="16"/>
        <v>9.618749999999997E-05</v>
      </c>
      <c r="J30" s="8">
        <v>-1</v>
      </c>
      <c r="K30" s="8">
        <f t="shared" si="17"/>
        <v>1.5267175572519063</v>
      </c>
      <c r="L30" s="8">
        <f t="shared" si="18"/>
        <v>1.7100000000000017</v>
      </c>
    </row>
    <row r="31" spans="1:12" ht="15">
      <c r="A31" s="2">
        <v>29</v>
      </c>
      <c r="B31" s="2">
        <f t="shared" si="10"/>
        <v>1.317500000000002</v>
      </c>
      <c r="C31" s="2">
        <f t="shared" si="11"/>
        <v>0.9985270517060958</v>
      </c>
      <c r="D31" s="2">
        <f t="shared" si="12"/>
        <v>-0.00701716849387791</v>
      </c>
      <c r="E31" s="2">
        <f t="shared" si="0"/>
        <v>3.8692471004185855</v>
      </c>
      <c r="F31" s="2">
        <f t="shared" si="13"/>
        <v>1.00375</v>
      </c>
      <c r="G31" s="2">
        <f t="shared" si="14"/>
        <v>0.99625</v>
      </c>
      <c r="H31" s="2">
        <f t="shared" si="15"/>
        <v>1.9999146110056927</v>
      </c>
      <c r="I31" s="2">
        <f t="shared" si="16"/>
        <v>9.660937499999999E-05</v>
      </c>
      <c r="J31" s="8">
        <v>-1</v>
      </c>
      <c r="K31" s="8">
        <f t="shared" si="17"/>
        <v>1.5180265654648935</v>
      </c>
      <c r="L31" s="8">
        <f t="shared" si="18"/>
        <v>1.717500000000002</v>
      </c>
    </row>
    <row r="32" spans="1:12" ht="15">
      <c r="A32" s="2">
        <v>30</v>
      </c>
      <c r="B32" s="2">
        <f t="shared" si="10"/>
        <v>1.325000000000002</v>
      </c>
      <c r="C32" s="2">
        <f t="shared" si="11"/>
        <v>0.9986036260064958</v>
      </c>
      <c r="D32" s="2">
        <f t="shared" si="12"/>
        <v>-0.007156960613901944</v>
      </c>
      <c r="E32" s="2">
        <f t="shared" si="0"/>
        <v>3.8818245398673046</v>
      </c>
      <c r="F32" s="2">
        <f t="shared" si="13"/>
        <v>1.00375</v>
      </c>
      <c r="G32" s="2">
        <f t="shared" si="14"/>
        <v>0.99625</v>
      </c>
      <c r="H32" s="2">
        <f t="shared" si="15"/>
        <v>1.9999150943396227</v>
      </c>
      <c r="I32" s="2">
        <f t="shared" si="16"/>
        <v>9.703124999999999E-05</v>
      </c>
      <c r="J32" s="8">
        <v>-1</v>
      </c>
      <c r="K32" s="8">
        <f t="shared" si="17"/>
        <v>1.5094339622641486</v>
      </c>
      <c r="L32" s="8">
        <f t="shared" si="18"/>
        <v>1.7250000000000019</v>
      </c>
    </row>
    <row r="33" spans="1:12" ht="15">
      <c r="A33" s="2">
        <v>31</v>
      </c>
      <c r="B33" s="2">
        <f t="shared" si="10"/>
        <v>1.332500000000002</v>
      </c>
      <c r="C33" s="2">
        <f t="shared" si="11"/>
        <v>0.9986800835178719</v>
      </c>
      <c r="D33" s="2">
        <f t="shared" si="12"/>
        <v>-0.00729859009090906</v>
      </c>
      <c r="E33" s="2">
        <f t="shared" si="0"/>
        <v>3.894263232184119</v>
      </c>
      <c r="F33" s="2">
        <f t="shared" si="13"/>
        <v>1.00375</v>
      </c>
      <c r="G33" s="2">
        <f t="shared" si="14"/>
        <v>0.99625</v>
      </c>
      <c r="H33" s="2">
        <f t="shared" si="15"/>
        <v>1.9999155722326454</v>
      </c>
      <c r="I33" s="2">
        <f t="shared" si="16"/>
        <v>9.7453125E-05</v>
      </c>
      <c r="J33" s="8">
        <v>-1</v>
      </c>
      <c r="K33" s="8">
        <f t="shared" si="17"/>
        <v>1.5009380863039377</v>
      </c>
      <c r="L33" s="8">
        <f t="shared" si="18"/>
        <v>1.7325000000000021</v>
      </c>
    </row>
    <row r="34" spans="1:12" ht="15">
      <c r="A34" s="2">
        <v>32</v>
      </c>
      <c r="B34" s="2">
        <f t="shared" si="10"/>
        <v>1.340000000000002</v>
      </c>
      <c r="C34" s="2">
        <f t="shared" si="11"/>
        <v>0.9987564408100298</v>
      </c>
      <c r="D34" s="2">
        <f t="shared" si="12"/>
        <v>-0.007442089310295085</v>
      </c>
      <c r="E34" s="2">
        <f t="shared" si="0"/>
        <v>3.9065633642672495</v>
      </c>
      <c r="F34" s="2">
        <f t="shared" si="13"/>
        <v>1.00375</v>
      </c>
      <c r="G34" s="2">
        <f t="shared" si="14"/>
        <v>0.99625</v>
      </c>
      <c r="H34" s="2">
        <f t="shared" si="15"/>
        <v>1.9999160447761195</v>
      </c>
      <c r="I34" s="2">
        <f t="shared" si="16"/>
        <v>9.7875E-05</v>
      </c>
      <c r="J34" s="8">
        <v>-1</v>
      </c>
      <c r="K34" s="8">
        <f t="shared" si="17"/>
        <v>1.4925373134328335</v>
      </c>
      <c r="L34" s="8">
        <f t="shared" si="18"/>
        <v>1.740000000000002</v>
      </c>
    </row>
    <row r="35" spans="1:12" ht="15">
      <c r="A35" s="2">
        <v>33</v>
      </c>
      <c r="B35" s="2">
        <f aca="true" t="shared" si="19" ref="B35:B42">B34+$M$1</f>
        <v>1.3475000000000021</v>
      </c>
      <c r="C35" s="2">
        <f aca="true" t="shared" si="20" ref="C35:C42">G34/(H34-C34*F34)</f>
        <v>0.9988327143984128</v>
      </c>
      <c r="D35" s="2">
        <f aca="true" t="shared" si="21" ref="D35:D42">(F34*D34-I34)/(H34-C34*F34)</f>
        <v>-0.0075874913696551425</v>
      </c>
      <c r="E35" s="2">
        <f t="shared" si="0"/>
        <v>3.918725127054293</v>
      </c>
      <c r="F35" s="2">
        <f t="shared" si="13"/>
        <v>1.00375</v>
      </c>
      <c r="G35" s="2">
        <f t="shared" si="14"/>
        <v>0.99625</v>
      </c>
      <c r="H35" s="2">
        <f t="shared" si="15"/>
        <v>1.9999165120593692</v>
      </c>
      <c r="I35" s="2">
        <f t="shared" si="16"/>
        <v>9.829687500000001E-05</v>
      </c>
      <c r="J35" s="8">
        <v>-1</v>
      </c>
      <c r="K35" s="8">
        <f t="shared" si="17"/>
        <v>1.4842300556586248</v>
      </c>
      <c r="L35" s="8">
        <f t="shared" si="18"/>
        <v>1.7475000000000023</v>
      </c>
    </row>
    <row r="36" spans="1:12" ht="15">
      <c r="A36" s="2">
        <v>34</v>
      </c>
      <c r="B36" s="2">
        <f t="shared" si="19"/>
        <v>1.3550000000000022</v>
      </c>
      <c r="C36" s="2">
        <f t="shared" si="20"/>
        <v>0.9989089207560093</v>
      </c>
      <c r="D36" s="2">
        <f t="shared" si="21"/>
        <v>-0.007734830101565968</v>
      </c>
      <c r="E36" s="2">
        <f t="shared" si="0"/>
        <v>3.930748715492676</v>
      </c>
      <c r="F36" s="2">
        <f t="shared" si="13"/>
        <v>1.00375</v>
      </c>
      <c r="G36" s="2">
        <f t="shared" si="14"/>
        <v>0.99625</v>
      </c>
      <c r="H36" s="2">
        <f t="shared" si="15"/>
        <v>1.9999169741697418</v>
      </c>
      <c r="I36" s="2">
        <f t="shared" si="16"/>
        <v>9.871875E-05</v>
      </c>
      <c r="J36" s="8">
        <v>-1</v>
      </c>
      <c r="K36" s="8">
        <f t="shared" si="17"/>
        <v>1.476014760147599</v>
      </c>
      <c r="L36" s="8">
        <f t="shared" si="18"/>
        <v>1.7550000000000021</v>
      </c>
    </row>
    <row r="37" spans="1:12" ht="15">
      <c r="A37" s="2">
        <v>35</v>
      </c>
      <c r="B37" s="2">
        <f t="shared" si="19"/>
        <v>1.3625000000000023</v>
      </c>
      <c r="C37" s="2">
        <f t="shared" si="20"/>
        <v>0.9989850763252051</v>
      </c>
      <c r="D37" s="2">
        <f t="shared" si="21"/>
        <v>-0.007884140097140786</v>
      </c>
      <c r="E37" s="2">
        <f t="shared" si="0"/>
        <v>3.942634328510882</v>
      </c>
      <c r="F37" s="2">
        <f t="shared" si="13"/>
        <v>1.00375</v>
      </c>
      <c r="G37" s="2">
        <f t="shared" si="14"/>
        <v>0.99625</v>
      </c>
      <c r="H37" s="2">
        <f t="shared" si="15"/>
        <v>1.9999174311926606</v>
      </c>
      <c r="I37" s="2">
        <f t="shared" si="16"/>
        <v>9.914062500000001E-05</v>
      </c>
      <c r="J37" s="8">
        <v>-1</v>
      </c>
      <c r="K37" s="8">
        <f t="shared" si="17"/>
        <v>1.4678899082568784</v>
      </c>
      <c r="L37" s="8">
        <f t="shared" si="18"/>
        <v>1.7625000000000024</v>
      </c>
    </row>
    <row r="38" spans="1:12" ht="15">
      <c r="A38" s="2">
        <v>36</v>
      </c>
      <c r="B38" s="2">
        <f t="shared" si="19"/>
        <v>1.3700000000000023</v>
      </c>
      <c r="C38" s="2">
        <f t="shared" si="20"/>
        <v>0.9990611975296008</v>
      </c>
      <c r="D38" s="2">
        <f t="shared" si="21"/>
        <v>-0.008035456730391946</v>
      </c>
      <c r="E38" s="2">
        <f t="shared" si="0"/>
        <v>3.9543821689904246</v>
      </c>
      <c r="F38" s="2">
        <f t="shared" si="13"/>
        <v>1.00375</v>
      </c>
      <c r="G38" s="2">
        <f t="shared" si="14"/>
        <v>0.99625</v>
      </c>
      <c r="H38" s="2">
        <f t="shared" si="15"/>
        <v>1.9999178832116788</v>
      </c>
      <c r="I38" s="2">
        <f t="shared" si="16"/>
        <v>9.95625E-05</v>
      </c>
      <c r="J38" s="8">
        <v>-1</v>
      </c>
      <c r="K38" s="8">
        <f t="shared" si="17"/>
        <v>1.4598540145985377</v>
      </c>
      <c r="L38" s="8">
        <f t="shared" si="18"/>
        <v>1.7700000000000022</v>
      </c>
    </row>
    <row r="39" spans="1:12" ht="15">
      <c r="A39" s="2">
        <v>37</v>
      </c>
      <c r="B39" s="2">
        <f t="shared" si="19"/>
        <v>1.3775000000000024</v>
      </c>
      <c r="C39" s="2">
        <f t="shared" si="20"/>
        <v>0.9991373007858099</v>
      </c>
      <c r="D39" s="2">
        <f t="shared" si="21"/>
        <v>-0.008188816183438053</v>
      </c>
      <c r="E39" s="2">
        <f t="shared" si="0"/>
        <v>3.96599244373856</v>
      </c>
      <c r="F39" s="2">
        <f t="shared" si="13"/>
        <v>1.00375</v>
      </c>
      <c r="G39" s="2">
        <f t="shared" si="14"/>
        <v>0.99625</v>
      </c>
      <c r="H39" s="2">
        <f t="shared" si="15"/>
        <v>1.99991833030853</v>
      </c>
      <c r="I39" s="2">
        <f t="shared" si="16"/>
        <v>9.998437500000002E-05</v>
      </c>
      <c r="J39" s="8">
        <v>-1</v>
      </c>
      <c r="K39" s="8">
        <f t="shared" si="17"/>
        <v>1.4519056261342989</v>
      </c>
      <c r="L39" s="8">
        <f t="shared" si="18"/>
        <v>1.7775000000000025</v>
      </c>
    </row>
    <row r="40" spans="1:12" ht="15">
      <c r="A40" s="2">
        <v>38</v>
      </c>
      <c r="B40" s="2">
        <f t="shared" si="19"/>
        <v>1.3850000000000025</v>
      </c>
      <c r="C40" s="2">
        <f t="shared" si="20"/>
        <v>0.9992134025152557</v>
      </c>
      <c r="D40" s="2">
        <f t="shared" si="21"/>
        <v>-0.00834425547259406</v>
      </c>
      <c r="E40" s="2">
        <f t="shared" si="0"/>
        <v>3.9774653634617105</v>
      </c>
      <c r="F40" s="2">
        <f t="shared" si="13"/>
        <v>1.00375</v>
      </c>
      <c r="G40" s="2">
        <f t="shared" si="14"/>
        <v>0.99625</v>
      </c>
      <c r="H40" s="2">
        <f t="shared" si="15"/>
        <v>1.9999187725631768</v>
      </c>
      <c r="I40" s="2">
        <f t="shared" si="16"/>
        <v>0.00010040625</v>
      </c>
      <c r="J40" s="8">
        <v>-1</v>
      </c>
      <c r="K40" s="8">
        <f t="shared" si="17"/>
        <v>1.4440433212996364</v>
      </c>
      <c r="L40" s="8">
        <f t="shared" si="18"/>
        <v>1.7850000000000024</v>
      </c>
    </row>
    <row r="41" spans="1:12" ht="15">
      <c r="A41" s="2">
        <v>39</v>
      </c>
      <c r="B41" s="2">
        <f t="shared" si="19"/>
        <v>1.3925000000000025</v>
      </c>
      <c r="C41" s="2">
        <f t="shared" si="20"/>
        <v>0.9992895191559871</v>
      </c>
      <c r="D41" s="2">
        <f t="shared" si="21"/>
        <v>-0.008501812475384642</v>
      </c>
      <c r="E41" s="2">
        <f t="shared" si="0"/>
        <v>3.9888011427395886</v>
      </c>
      <c r="F41" s="2">
        <f t="shared" si="13"/>
        <v>1.00375</v>
      </c>
      <c r="G41" s="2">
        <f t="shared" si="14"/>
        <v>0.99625</v>
      </c>
      <c r="H41" s="2">
        <f t="shared" si="15"/>
        <v>1.9999192100538599</v>
      </c>
      <c r="I41" s="2">
        <f t="shared" si="16"/>
        <v>0.00010082812500000002</v>
      </c>
      <c r="J41" s="8">
        <v>-1</v>
      </c>
      <c r="K41" s="8">
        <f t="shared" si="17"/>
        <v>1.4362657091561912</v>
      </c>
      <c r="L41" s="8">
        <f t="shared" si="18"/>
        <v>1.7925000000000026</v>
      </c>
    </row>
    <row r="42" spans="1:12" ht="15">
      <c r="A42" s="2">
        <v>40</v>
      </c>
      <c r="B42" s="2">
        <f t="shared" si="19"/>
        <v>1.4000000000000026</v>
      </c>
      <c r="C42" s="2">
        <f t="shared" si="20"/>
        <v>0.9993656671745279</v>
      </c>
      <c r="D42" s="2">
        <f t="shared" si="21"/>
        <v>-0.008661525958522999</v>
      </c>
      <c r="E42" s="1">
        <f>(N10*D42+N11*M1)/(N10+N9*M1-N10*C42)</f>
        <v>4</v>
      </c>
      <c r="F42" s="2">
        <f t="shared" si="13"/>
        <v>1.00375</v>
      </c>
      <c r="G42" s="2">
        <f t="shared" si="14"/>
        <v>0.99625</v>
      </c>
      <c r="H42" s="2">
        <f t="shared" si="15"/>
        <v>1.9999196428571429</v>
      </c>
      <c r="I42" s="2">
        <f t="shared" si="16"/>
        <v>0.00010125000000000002</v>
      </c>
      <c r="J42" s="8">
        <v>-1</v>
      </c>
      <c r="K42" s="8">
        <f t="shared" si="17"/>
        <v>1.428571428571426</v>
      </c>
      <c r="L42" s="8">
        <f t="shared" si="18"/>
        <v>1.8000000000000025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140625" defaultRowHeight="15"/>
  <sheetData>
    <row r="1" spans="1:4" ht="15">
      <c r="A1" s="12" t="s">
        <v>23</v>
      </c>
      <c r="B1" s="12" t="s">
        <v>0</v>
      </c>
      <c r="C1" s="12" t="s">
        <v>9</v>
      </c>
      <c r="D1" s="12" t="s">
        <v>12</v>
      </c>
    </row>
    <row r="2" spans="1:4" ht="15">
      <c r="A2" s="11">
        <v>10</v>
      </c>
      <c r="B2" s="11">
        <v>6</v>
      </c>
      <c r="C2" s="11">
        <v>1.28</v>
      </c>
      <c r="D2" s="11">
        <f>'N10'!E8</f>
        <v>3.8003813516316653</v>
      </c>
    </row>
    <row r="3" spans="1:4" ht="15">
      <c r="A3" s="11">
        <v>20</v>
      </c>
      <c r="B3" s="11">
        <v>12</v>
      </c>
      <c r="C3" s="11">
        <v>1.28</v>
      </c>
      <c r="D3" s="11">
        <f>'N20'!E14</f>
        <v>3.802961324781052</v>
      </c>
    </row>
    <row r="4" spans="1:4" ht="15">
      <c r="A4" s="11">
        <v>40</v>
      </c>
      <c r="B4" s="11">
        <v>24</v>
      </c>
      <c r="C4" s="11">
        <v>1.28</v>
      </c>
      <c r="D4" s="11">
        <f>'N40'!E26</f>
        <v>3.804272441406259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2010-12-29T13:05:46Z</cp:lastPrinted>
  <dcterms:created xsi:type="dcterms:W3CDTF">2006-09-28T05:33:49Z</dcterms:created>
  <dcterms:modified xsi:type="dcterms:W3CDTF">2010-12-29T17:05:18Z</dcterms:modified>
  <cp:category/>
  <cp:version/>
  <cp:contentType/>
  <cp:contentStatus/>
</cp:coreProperties>
</file>